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customProperty6.bin" ContentType="application/vnd.openxmlformats-officedocument.spreadsheetml.customProperty"/>
  <Override PartName="/xl/tables/tableSingleCells5.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1. tromjesečje 2019\"/>
    </mc:Choice>
  </mc:AlternateContent>
  <xr:revisionPtr revIDLastSave="0" documentId="13_ncr:1_{57D068A3-5505-4CD3-8934-BBEA7AF152D8}" xr6:coauthVersionLast="36" xr6:coauthVersionMax="36" xr10:uidLastSave="{00000000-0000-0000-0000-000000000000}"/>
  <bookViews>
    <workbookView xWindow="0" yWindow="0" windowWidth="23040" windowHeight="8505" xr2:uid="{00000000-000D-0000-FFFF-FFFF00000000}"/>
  </bookViews>
  <sheets>
    <sheet name="General data" sheetId="25" r:id="rId1"/>
    <sheet name="Balance sheet" sheetId="18" r:id="rId2"/>
    <sheet name="P&amp;L" sheetId="19" r:id="rId3"/>
    <sheet name="CF_I" sheetId="20" r:id="rId4"/>
    <sheet name="CF_D" sheetId="26" r:id="rId5"/>
    <sheet name="SOCE" sheetId="22" r:id="rId6"/>
    <sheet name="Notes" sheetId="24" r:id="rId7"/>
  </sheets>
  <definedNames>
    <definedName name="_xlnm.Print_Area" localSheetId="1">'Balance sheet'!$A$1:$I$132</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6" i="26" l="1"/>
  <c r="I47" i="26" s="1"/>
  <c r="H46" i="26"/>
  <c r="H47" i="26" s="1"/>
  <c r="I40" i="26"/>
  <c r="H40" i="26"/>
  <c r="I33" i="26"/>
  <c r="H33" i="26"/>
  <c r="I27" i="26"/>
  <c r="I34" i="26" s="1"/>
  <c r="H27" i="26"/>
  <c r="H34" i="26" s="1"/>
  <c r="I19" i="26"/>
  <c r="H19" i="26"/>
  <c r="H49" i="26" s="1"/>
  <c r="H51" i="26" s="1"/>
  <c r="I16" i="26"/>
  <c r="H16" i="26"/>
  <c r="I49" i="26" l="1"/>
  <c r="I51" i="26" s="1"/>
  <c r="N12" i="24" l="1"/>
  <c r="M12" i="24"/>
  <c r="N11" i="24"/>
  <c r="M11" i="24"/>
  <c r="F8" i="24"/>
  <c r="H8" i="24" s="1"/>
  <c r="J8" i="24" s="1"/>
  <c r="E8" i="24"/>
  <c r="G8" i="24" s="1"/>
  <c r="I8" i="24" s="1"/>
  <c r="K8" i="24" l="1"/>
  <c r="M8" i="24"/>
  <c r="N8" i="24"/>
  <c r="L8" i="24"/>
  <c r="I78" i="18"/>
  <c r="H78" i="18"/>
  <c r="H54" i="20" l="1"/>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75" i="18" s="1"/>
  <c r="I60" i="18"/>
  <c r="I53" i="18"/>
  <c r="I45" i="18"/>
  <c r="I38" i="18"/>
  <c r="I27" i="18"/>
  <c r="I17" i="18"/>
  <c r="I10" i="18"/>
  <c r="I24" i="20" l="1"/>
  <c r="I27" i="20" s="1"/>
  <c r="J60" i="19"/>
  <c r="K14" i="19"/>
  <c r="K61" i="19" s="1"/>
  <c r="H57" i="20"/>
  <c r="H59" i="20" s="1"/>
  <c r="I55" i="20"/>
  <c r="K60" i="19"/>
  <c r="I131" i="18"/>
  <c r="W61" i="22"/>
  <c r="I44" i="18"/>
  <c r="H61" i="19"/>
  <c r="I14" i="19"/>
  <c r="I61" i="19" s="1"/>
  <c r="H72" i="18"/>
  <c r="H60" i="19"/>
  <c r="J14" i="19"/>
  <c r="J61" i="19" s="1"/>
  <c r="J63"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4" i="19"/>
  <c r="K62" i="19"/>
  <c r="K67" i="19" s="1"/>
  <c r="K63" i="19"/>
  <c r="H64" i="19"/>
  <c r="I72" i="18"/>
  <c r="I62" i="19"/>
  <c r="I63" i="19"/>
  <c r="I64" i="19"/>
  <c r="H62" i="19"/>
  <c r="H67" i="19" s="1"/>
  <c r="H63" i="19"/>
  <c r="J62" i="19"/>
  <c r="J66" i="19" s="1"/>
  <c r="J64" i="19"/>
  <c r="K68" i="19" l="1"/>
  <c r="K66" i="19"/>
  <c r="H66" i="19"/>
  <c r="H68" i="19"/>
  <c r="I66" i="19"/>
  <c r="I68" i="19"/>
  <c r="I67" i="19"/>
  <c r="J67" i="19"/>
  <c r="J68" i="19"/>
</calcChain>
</file>

<file path=xl/sharedStrings.xml><?xml version="1.0" encoding="utf-8"?>
<sst xmlns="http://schemas.openxmlformats.org/spreadsheetml/2006/main" count="565" uniqueCount="533">
  <si>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</si>
  <si>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</si>
  <si>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</si>
  <si>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</si>
  <si>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</si>
  <si>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</si>
  <si>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</si>
  <si>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</si>
  <si>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</si>
  <si>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</si>
  <si>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</si>
  <si>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</si>
  <si>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</si>
  <si>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</si>
  <si>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</si>
  <si>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</si>
  <si>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</si>
  <si>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</si>
  <si>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</si>
  <si>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</si>
  <si>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</si>
  <si>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</si>
  <si>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</si>
  <si>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</si>
  <si>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</si>
  <si>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</si>
  <si>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</si>
  <si>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</si>
  <si>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</si>
  <si>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</si>
  <si>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</si>
  <si>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</si>
  <si>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</si>
  <si>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</si>
  <si>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</si>
  <si>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</si>
  <si>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</si>
  <si>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</si>
  <si>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</si>
  <si>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</si>
  <si>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</si>
  <si>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</si>
  <si>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</si>
  <si>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</si>
  <si>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</si>
  <si>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</si>
  <si>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</si>
  <si>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</si>
  <si>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</si>
  <si>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</si>
  <si>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</si>
  <si>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</si>
  <si>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</si>
  <si>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</si>
  <si>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</si>
  <si>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</si>
  <si>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</si>
  <si>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</si>
  <si>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</si>
  <si>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</si>
  <si>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</si>
  <si>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</si>
  <si>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</si>
  <si>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</si>
  <si>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</si>
  <si>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</si>
  <si>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</si>
  <si>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</si>
  <si>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</si>
  <si>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</si>
  <si>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</si>
  <si>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</si>
  <si>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</si>
  <si>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</si>
  <si>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</si>
  <si>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</si>
  <si>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</si>
  <si>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</si>
  <si>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</si>
  <si>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</si>
  <si>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</si>
  <si>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</si>
  <si>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</si>
  <si>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</si>
  <si>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</si>
  <si>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</si>
  <si>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</si>
  <si>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</si>
  <si>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</si>
  <si>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</si>
  <si>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</si>
  <si>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</si>
  <si>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</si>
  <si>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</si>
  <si>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</si>
  <si>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</si>
  <si>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</si>
  <si>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</si>
  <si>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</si>
  <si>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</si>
  <si>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</si>
  <si>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</si>
  <si>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</si>
  <si>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</si>
  <si>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</si>
  <si>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</si>
  <si>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</si>
  <si>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</si>
  <si>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</si>
  <si>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</si>
  <si>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</si>
  <si>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</si>
  <si>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</si>
  <si>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</si>
  <si>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</si>
  <si>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</si>
  <si>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</si>
  <si>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</si>
  <si>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</si>
  <si>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</si>
  <si>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</si>
  <si>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</si>
  <si>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</si>
  <si>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</si>
  <si>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</si>
  <si>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</si>
  <si>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</si>
  <si>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</si>
  <si>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</si>
  <si>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</si>
  <si>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</si>
  <si>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</si>
  <si>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</si>
  <si>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</si>
  <si>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</si>
  <si>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</si>
  <si>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</si>
  <si>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</si>
  <si>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</si>
  <si>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</si>
  <si>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</si>
  <si>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</si>
  <si>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</si>
  <si>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</si>
  <si>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</si>
  <si>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</si>
  <si>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</si>
  <si>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</si>
  <si>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</si>
  <si>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</si>
  <si>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</si>
  <si>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</si>
  <si>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</si>
  <si>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</si>
  <si>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</si>
  <si>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</si>
  <si>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</si>
  <si>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</si>
  <si>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</si>
  <si>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</si>
  <si>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</si>
  <si>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</si>
  <si>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</si>
  <si>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</si>
  <si>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</si>
  <si>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</si>
  <si>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</si>
  <si>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</si>
  <si>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</si>
  <si>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</si>
  <si>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</si>
  <si>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</si>
  <si>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</si>
  <si>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</si>
  <si>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</si>
  <si>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</si>
  <si>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</si>
  <si>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</si>
  <si>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</si>
  <si>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</si>
  <si>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</si>
  <si>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</si>
  <si>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</si>
  <si>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</si>
  <si>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</si>
  <si>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</si>
  <si>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</si>
  <si>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</si>
  <si>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</si>
  <si>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</si>
  <si>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</si>
  <si>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</si>
  <si>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</si>
  <si>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</si>
  <si>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</si>
  <si>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</si>
  <si>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</si>
  <si>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</si>
  <si>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</si>
  <si>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</si>
  <si>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</si>
  <si>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</si>
  <si>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</si>
  <si>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</si>
  <si>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</si>
  <si>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</si>
  <si>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</si>
  <si>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</si>
  <si>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</si>
  <si>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</si>
  <si>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</si>
  <si>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</si>
  <si>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</si>
  <si>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</si>
  <si>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</si>
  <si>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</si>
  <si>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</si>
  <si>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</si>
  <si>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</si>
  <si>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</si>
  <si>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</si>
  <si>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</si>
  <si>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</si>
  <si>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</si>
  <si>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</si>
  <si>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</si>
  <si>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</si>
  <si>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</si>
  <si>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</si>
  <si>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</si>
  <si>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</si>
  <si>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</si>
  <si>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</si>
  <si>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</si>
  <si>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</si>
  <si>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</si>
  <si>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</si>
  <si>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</si>
  <si>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</si>
  <si>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</si>
  <si>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</si>
  <si>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</si>
  <si>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</si>
  <si>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</si>
  <si>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</si>
  <si>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</si>
  <si>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</si>
  <si>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</si>
  <si>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</si>
  <si>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</si>
  <si>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</si>
  <si>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</si>
  <si>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</si>
  <si>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</si>
  <si>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</si>
  <si>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</si>
  <si>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</si>
  <si>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</si>
  <si>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</si>
  <si>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</si>
  <si>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</si>
  <si>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</si>
  <si>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</si>
  <si>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</si>
  <si>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</si>
  <si>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</si>
  <si>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</si>
  <si>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</si>
  <si>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</si>
  <si>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</si>
  <si>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</si>
  <si>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</si>
  <si>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</si>
  <si>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</si>
  <si>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</si>
  <si>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</si>
  <si>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</si>
  <si>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</si>
  <si>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</si>
  <si>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</si>
  <si>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</si>
  <si>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</si>
  <si>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</si>
  <si>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</si>
  <si>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</si>
  <si>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</si>
  <si>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</si>
  <si>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</si>
  <si>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</si>
  <si>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</si>
  <si>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</si>
  <si>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</si>
  <si>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</si>
  <si>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</si>
  <si>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</si>
  <si>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</si>
  <si>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</si>
  <si>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</si>
  <si>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</si>
  <si>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</si>
  <si>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</si>
  <si>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</si>
  <si>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</si>
  <si>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</si>
  <si>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</si>
  <si>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</si>
  <si>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</si>
  <si>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</si>
  <si>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</si>
  <si>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</si>
  <si>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</si>
  <si>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</si>
  <si>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</si>
  <si>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</si>
  <si>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</si>
  <si>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</si>
  <si>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</si>
  <si>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</si>
  <si>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</si>
  <si>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</si>
  <si>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</si>
  <si>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</si>
  <si>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</si>
  <si>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</si>
  <si>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</si>
  <si>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</si>
  <si>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</si>
  <si>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</si>
  <si>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</si>
  <si>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</si>
  <si>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</si>
  <si>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</si>
  <si>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</si>
  <si>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</si>
  <si>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</si>
  <si>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</si>
  <si>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</si>
  <si>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</si>
  <si>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</si>
  <si>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</si>
  <si>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</si>
  <si>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</si>
  <si>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</si>
  <si>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</si>
  <si>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</si>
  <si>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</si>
  <si>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</si>
  <si>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</si>
  <si>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</si>
  <si>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</si>
  <si>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</si>
  <si>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</si>
  <si>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</si>
  <si>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</si>
  <si>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</si>
  <si>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</si>
  <si>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</si>
  <si>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</si>
  <si>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</si>
  <si>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</si>
  <si>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</si>
  <si>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</si>
  <si>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</si>
  <si>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</si>
  <si>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</si>
  <si>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</si>
  <si>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</si>
  <si>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</si>
  <si>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</si>
  <si>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</si>
  <si>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</si>
  <si>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</si>
  <si>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</si>
  <si>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</si>
  <si>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</si>
  <si>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</si>
  <si>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</si>
  <si>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</si>
  <si>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</si>
  <si>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</si>
  <si>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</si>
  <si>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</si>
  <si>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</si>
  <si>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</si>
  <si>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</si>
  <si>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</si>
  <si>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</si>
  <si>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</si>
  <si>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</si>
  <si>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</si>
  <si>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</si>
  <si>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</si>
  <si>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</si>
  <si>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</si>
  <si>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</si>
  <si>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</si>
  <si>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</si>
  <si>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</si>
  <si>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</si>
  <si>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</si>
  <si>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</si>
  <si>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</si>
  <si>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</si>
  <si>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</si>
  <si>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</si>
  <si>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</si>
  <si>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</si>
  <si>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</si>
  <si>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</si>
  <si>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</si>
  <si>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</si>
  <si>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</si>
  <si>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</si>
  <si>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</si>
  <si>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</si>
  <si>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</si>
  <si>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</si>
  <si>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</si>
  <si>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</si>
  <si>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</si>
  <si>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</si>
  <si>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</si>
  <si>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</si>
  <si>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</si>
  <si>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</si>
  <si>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</si>
  <si>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</si>
  <si>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</si>
  <si>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</si>
  <si>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</si>
  <si>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</si>
  <si>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</si>
  <si>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</si>
  <si>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</si>
  <si>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</si>
  <si>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</si>
  <si>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</si>
  <si>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</si>
  <si>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</si>
  <si>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</si>
  <si>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</si>
  <si>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</si>
  <si>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01.01.2019</t>
  </si>
  <si>
    <t> 31.03.2019</t>
  </si>
  <si>
    <t>03272699</t>
  </si>
  <si>
    <t>080002028</t>
  </si>
  <si>
    <t>84214771175</t>
  </si>
  <si>
    <t>ERICSSON NIKOLA TESLA D.D. ZAGREB</t>
  </si>
  <si>
    <t>Zagreb</t>
  </si>
  <si>
    <t>Krapinska 45</t>
  </si>
  <si>
    <t>etk.company@ericsson.com</t>
  </si>
  <si>
    <t>www.ericsson.hr</t>
  </si>
  <si>
    <t>RN</t>
  </si>
  <si>
    <t>No</t>
  </si>
  <si>
    <t>Tatjana Ricijaš</t>
  </si>
  <si>
    <t>+385 (0)1 365 3343</t>
  </si>
  <si>
    <t>tatjana.ricijas@ericsson.com</t>
  </si>
  <si>
    <t>for the period 01.01.2019 . to 31.03.2019.</t>
  </si>
  <si>
    <t xml:space="preserve">Submitter: ERICSSON NIKOLA TESLA D.D. </t>
  </si>
  <si>
    <t>Submitter: ERICSSON NIKOLA TESLA D.D.</t>
  </si>
  <si>
    <t xml:space="preserve">balance as at 31.03.2019. </t>
  </si>
  <si>
    <t>for the period 01.01.2019. to 31.03.2019.</t>
  </si>
  <si>
    <t>5299001W91BFWSUOVD63</t>
  </si>
  <si>
    <t>HR</t>
  </si>
  <si>
    <t>233</t>
  </si>
  <si>
    <t>Notes to the consolidated Financial Statements</t>
  </si>
  <si>
    <t>Segment reporting</t>
  </si>
  <si>
    <t>Networks</t>
  </si>
  <si>
    <t>Digital Services</t>
  </si>
  <si>
    <t>Managed Services</t>
  </si>
  <si>
    <t>Other</t>
  </si>
  <si>
    <t>Unallocated</t>
  </si>
  <si>
    <t>Total</t>
  </si>
  <si>
    <t>31.03.2019.</t>
  </si>
  <si>
    <t>‘000 kn</t>
  </si>
  <si>
    <t xml:space="preserve"> ‘000 kn</t>
  </si>
  <si>
    <t>Segment sales revenue</t>
  </si>
  <si>
    <t>Operating profit</t>
  </si>
  <si>
    <t>Transactions with related parties</t>
  </si>
  <si>
    <t>Total sales</t>
  </si>
  <si>
    <t>Total purchases</t>
  </si>
  <si>
    <t>Balances with related parties</t>
  </si>
  <si>
    <t>31.12.2018.</t>
  </si>
  <si>
    <t>Receivable</t>
  </si>
  <si>
    <t>Payable</t>
  </si>
  <si>
    <t>Other notes to the financial statements are disclosed within the Management Board report.</t>
  </si>
  <si>
    <r>
      <rPr>
        <b/>
        <sz val="12"/>
        <rFont val="Arial"/>
        <family val="2"/>
        <charset val="238"/>
      </rPr>
      <t>STATEMENT OF CASH FLOWS - direct method</t>
    </r>
  </si>
  <si>
    <t>for the period __.__.____ to __.__.____</t>
  </si>
  <si>
    <t>Submitter: ____________________________________________________________________</t>
  </si>
  <si>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</si>
  <si>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</si>
  <si>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</si>
  <si>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</si>
  <si>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</si>
  <si>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</si>
  <si>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</si>
  <si>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</si>
  <si>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</si>
  <si>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</si>
  <si>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</si>
  <si>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</si>
  <si>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</si>
  <si>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</si>
  <si>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</si>
  <si>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</si>
  <si>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</si>
  <si>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</si>
  <si>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</si>
  <si>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</si>
  <si>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</si>
  <si>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</si>
  <si>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</si>
  <si>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</si>
  <si>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</si>
  <si>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</si>
  <si>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</si>
  <si>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</si>
  <si>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</si>
  <si>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</si>
  <si>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</si>
  <si>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</si>
  <si>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</si>
  <si>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</si>
  <si>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</si>
  <si>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</si>
  <si>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</si>
  <si>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</si>
  <si>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</si>
  <si>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</si>
  <si>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F) CASH AND CASH EQUIVALENTS AT THE END OF THE PERIOD</t>
    </r>
    <r>
      <rPr>
        <sz val="9"/>
        <color rgb="FF000080"/>
        <rFont val="Arial"/>
        <family val="2"/>
      </rPr>
      <t>(ADP 040+041)</t>
    </r>
  </si>
  <si>
    <t>0</t>
  </si>
  <si>
    <t>31.03.2018.</t>
  </si>
  <si>
    <t>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</si>
</sst>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5" fillId="0" borderId="0">
      <alignment vertical="top"/>
    </xf>
  </cellStyleXfs>
  <cellXfs count="35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0" fontId="45" fillId="0" borderId="0" xfId="1" applyFont="1">
      <alignment vertical="top"/>
    </xf>
    <xf numFmtId="0" fontId="44" fillId="0" borderId="0" xfId="0" applyFont="1"/>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6" fillId="0" borderId="0" xfId="1" applyFont="1" applyBorder="1" applyAlignment="1">
      <alignment horizontal="justify" vertical="top"/>
    </xf>
    <xf numFmtId="0" fontId="44"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7" fillId="0" borderId="0" xfId="0" applyNumberFormat="1" applyFont="1" applyAlignment="1">
      <alignment horizontal="right" vertical="top"/>
    </xf>
    <xf numFmtId="3" fontId="5" fillId="0" borderId="0" xfId="1" applyNumberFormat="1" applyFont="1" applyAlignment="1">
      <alignment horizontal="left"/>
    </xf>
    <xf numFmtId="3" fontId="48" fillId="0" borderId="0" xfId="1" applyNumberFormat="1" applyFont="1">
      <alignment vertical="top"/>
    </xf>
    <xf numFmtId="0" fontId="45"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5" fillId="0" borderId="0" xfId="1" applyNumberFormat="1" applyFont="1" applyAlignment="1"/>
    <xf numFmtId="0" fontId="49" fillId="0" borderId="0" xfId="1" applyFont="1" applyAlignment="1">
      <alignment horizontal="right" vertical="top" wrapText="1"/>
    </xf>
    <xf numFmtId="0" fontId="50" fillId="0" borderId="0" xfId="1" applyFont="1" applyAlignment="1"/>
    <xf numFmtId="0" fontId="44"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5" fillId="0" borderId="0" xfId="1" applyNumberFormat="1" applyFont="1" applyAlignment="1"/>
    <xf numFmtId="3" fontId="44"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41" fillId="0" borderId="0" xfId="0" applyFont="1" applyBorder="1"/>
    <xf numFmtId="0" fontId="44" fillId="0" borderId="0" xfId="0" applyFont="1" applyBorder="1"/>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vertical="center"/>
      <protection locked="0"/>
    </xf>
    <xf numFmtId="164" fontId="4" fillId="0" borderId="13" xfId="0" applyNumberFormat="1" applyFont="1" applyFill="1" applyBorder="1" applyAlignment="1" applyProtection="1">
      <alignment horizontal="center" vertical="center"/>
    </xf>
    <xf numFmtId="3" fontId="5" fillId="0" borderId="13" xfId="0" applyNumberFormat="1" applyFont="1" applyFill="1" applyBorder="1" applyAlignment="1" applyProtection="1">
      <alignment vertical="center"/>
      <protection locked="0"/>
    </xf>
    <xf numFmtId="164" fontId="4" fillId="10" borderId="13" xfId="0" applyNumberFormat="1" applyFont="1" applyFill="1" applyBorder="1" applyAlignment="1" applyProtection="1">
      <alignment horizontal="center" vertical="center"/>
    </xf>
    <xf numFmtId="3" fontId="15" fillId="10" borderId="13" xfId="0" applyNumberFormat="1" applyFont="1" applyFill="1" applyBorder="1" applyAlignment="1" applyProtection="1">
      <alignment vertical="center"/>
    </xf>
    <xf numFmtId="164" fontId="4" fillId="10" borderId="14" xfId="0" applyNumberFormat="1" applyFont="1" applyFill="1" applyBorder="1" applyAlignment="1" applyProtection="1">
      <alignment horizontal="center" vertical="center"/>
    </xf>
    <xf numFmtId="3" fontId="15" fillId="10" borderId="14" xfId="0" applyNumberFormat="1" applyFont="1" applyFill="1" applyBorder="1" applyAlignment="1" applyProtection="1">
      <alignment vertical="center"/>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quotePrefix="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3" xfId="4" quotePrefix="1"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4" fillId="0" borderId="0" xfId="1" applyFont="1" applyAlignment="1">
      <alignment horizontal="center" wrapText="1"/>
    </xf>
    <xf numFmtId="0" fontId="44" fillId="0" borderId="0" xfId="1" quotePrefix="1" applyFont="1" applyBorder="1" applyAlignment="1">
      <alignment horizontal="left" vertical="top" wrapText="1"/>
    </xf>
    <xf numFmtId="0" fontId="45" fillId="0" borderId="0" xfId="1" applyFont="1" applyAlignment="1"/>
    <xf numFmtId="0" fontId="51" fillId="0" borderId="0" xfId="0" quotePrefix="1" applyFont="1" applyAlignment="1">
      <alignment horizontal="left" wrapText="1"/>
    </xf>
    <xf numFmtId="0" fontId="44" fillId="0" borderId="0" xfId="0" applyFont="1" applyAlignment="1">
      <alignment wrapText="1"/>
    </xf>
    <xf numFmtId="0" fontId="4" fillId="0" borderId="0" xfId="1" applyFont="1" applyBorder="1" applyAlignment="1">
      <alignment horizontal="center" wrapText="1"/>
    </xf>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6D811F49-3E2A-439B-8605-671CC56F2F2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22" zoomScaleNormal="100" zoomScaleSheetLayoutView="100" workbookViewId="0">
      <selection sqref="A1:C1"/>
    </sheetView>
  </sheetViews>
  <sheetFormatPr defaultColWidth="9.140625" defaultRowHeight="15" x14ac:dyDescent="0.25"/>
  <cols>
    <col min="1" max="8" width="9.140625" style="64"/>
    <col min="9" max="9" width="15.42578125" style="64" customWidth="1"/>
    <col min="10" max="16384" width="9.140625" style="64"/>
  </cols>
  <sheetData>
    <row r="1" spans="1:14" ht="15.75" x14ac:dyDescent="0.25">
      <c r="A1" s="162" t="s">
        <v>0</v>
      </c>
      <c r="B1" s="163"/>
      <c r="C1" s="163"/>
      <c r="D1" s="62"/>
      <c r="E1" s="62"/>
      <c r="F1" s="62"/>
      <c r="G1" s="62"/>
      <c r="H1" s="62"/>
      <c r="I1" s="62"/>
      <c r="J1" s="63"/>
    </row>
    <row r="2" spans="1:14" ht="14.45" customHeight="1" x14ac:dyDescent="0.25">
      <c r="A2" s="164" t="s">
        <v>1</v>
      </c>
      <c r="B2" s="165"/>
      <c r="C2" s="165"/>
      <c r="D2" s="165"/>
      <c r="E2" s="165"/>
      <c r="F2" s="165"/>
      <c r="G2" s="165"/>
      <c r="H2" s="165"/>
      <c r="I2" s="165"/>
      <c r="J2" s="166"/>
      <c r="N2" s="111" t="s">
        <v>438</v>
      </c>
    </row>
    <row r="3" spans="1:14" x14ac:dyDescent="0.25">
      <c r="A3" s="65"/>
      <c r="B3" s="66"/>
      <c r="C3" s="66"/>
      <c r="D3" s="66"/>
      <c r="E3" s="66"/>
      <c r="F3" s="66"/>
      <c r="G3" s="66"/>
      <c r="H3" s="66"/>
      <c r="I3" s="66"/>
      <c r="J3" s="67"/>
      <c r="N3" s="111" t="s">
        <v>439</v>
      </c>
    </row>
    <row r="4" spans="1:14" ht="33.6" customHeight="1" x14ac:dyDescent="0.25">
      <c r="A4" s="167" t="s">
        <v>2</v>
      </c>
      <c r="B4" s="168"/>
      <c r="C4" s="168"/>
      <c r="D4" s="168"/>
      <c r="E4" s="169" t="s">
        <v>442</v>
      </c>
      <c r="F4" s="170"/>
      <c r="G4" s="68" t="s">
        <v>3</v>
      </c>
      <c r="H4" s="169" t="s">
        <v>443</v>
      </c>
      <c r="I4" s="170"/>
      <c r="J4" s="69"/>
      <c r="N4" s="111" t="s">
        <v>440</v>
      </c>
    </row>
    <row r="5" spans="1:14" s="70" customFormat="1" ht="10.35" customHeight="1" x14ac:dyDescent="0.25">
      <c r="A5" s="171"/>
      <c r="B5" s="172"/>
      <c r="C5" s="172"/>
      <c r="D5" s="172"/>
      <c r="E5" s="172"/>
      <c r="F5" s="172"/>
      <c r="G5" s="172"/>
      <c r="H5" s="172"/>
      <c r="I5" s="172"/>
      <c r="J5" s="173"/>
      <c r="N5" s="112" t="s">
        <v>441</v>
      </c>
    </row>
    <row r="6" spans="1:14" ht="20.45" customHeight="1" x14ac:dyDescent="0.25">
      <c r="A6" s="71"/>
      <c r="B6" s="72" t="s">
        <v>4</v>
      </c>
      <c r="C6" s="73"/>
      <c r="D6" s="73"/>
      <c r="E6" s="79">
        <v>2019</v>
      </c>
      <c r="F6" s="74"/>
      <c r="G6" s="68"/>
      <c r="H6" s="74"/>
      <c r="I6" s="75"/>
      <c r="J6" s="76"/>
      <c r="N6" s="111"/>
    </row>
    <row r="7" spans="1:14" s="78" customFormat="1" ht="11.1" customHeight="1" x14ac:dyDescent="0.25">
      <c r="A7" s="71"/>
      <c r="B7" s="73"/>
      <c r="C7" s="73"/>
      <c r="D7" s="73"/>
      <c r="E7" s="77"/>
      <c r="F7" s="77"/>
      <c r="G7" s="68"/>
      <c r="H7" s="74"/>
      <c r="I7" s="75"/>
      <c r="J7" s="76"/>
    </row>
    <row r="8" spans="1:14" ht="20.45" customHeight="1" x14ac:dyDescent="0.25">
      <c r="A8" s="71"/>
      <c r="B8" s="72" t="s">
        <v>5</v>
      </c>
      <c r="C8" s="73"/>
      <c r="D8" s="73"/>
      <c r="E8" s="79">
        <v>1</v>
      </c>
      <c r="F8" s="74"/>
      <c r="G8" s="68"/>
      <c r="H8" s="74"/>
      <c r="I8" s="75"/>
      <c r="J8" s="76"/>
    </row>
    <row r="9" spans="1:14" s="78" customFormat="1" ht="11.1" customHeight="1" x14ac:dyDescent="0.25">
      <c r="A9" s="71"/>
      <c r="B9" s="73"/>
      <c r="C9" s="73"/>
      <c r="D9" s="73"/>
      <c r="E9" s="77"/>
      <c r="F9" s="77"/>
      <c r="G9" s="68"/>
      <c r="H9" s="77"/>
      <c r="I9" s="80"/>
      <c r="J9" s="76"/>
    </row>
    <row r="10" spans="1:14" ht="38.1" customHeight="1" x14ac:dyDescent="0.25">
      <c r="A10" s="181" t="s">
        <v>6</v>
      </c>
      <c r="B10" s="182"/>
      <c r="C10" s="182"/>
      <c r="D10" s="182"/>
      <c r="E10" s="182"/>
      <c r="F10" s="182"/>
      <c r="G10" s="182"/>
      <c r="H10" s="182"/>
      <c r="I10" s="182"/>
      <c r="J10" s="81"/>
    </row>
    <row r="11" spans="1:14" ht="24.6" customHeight="1" x14ac:dyDescent="0.25">
      <c r="A11" s="183" t="s">
        <v>7</v>
      </c>
      <c r="B11" s="184"/>
      <c r="C11" s="176" t="s">
        <v>444</v>
      </c>
      <c r="D11" s="177"/>
      <c r="E11" s="82"/>
      <c r="F11" s="185" t="s">
        <v>8</v>
      </c>
      <c r="G11" s="175"/>
      <c r="H11" s="186" t="s">
        <v>463</v>
      </c>
      <c r="I11" s="187"/>
      <c r="J11" s="83"/>
    </row>
    <row r="12" spans="1:14" ht="14.45" customHeight="1" x14ac:dyDescent="0.25">
      <c r="A12" s="84"/>
      <c r="B12" s="85"/>
      <c r="C12" s="85"/>
      <c r="D12" s="85"/>
      <c r="E12" s="179"/>
      <c r="F12" s="179"/>
      <c r="G12" s="179"/>
      <c r="H12" s="179"/>
      <c r="I12" s="86"/>
      <c r="J12" s="83"/>
    </row>
    <row r="13" spans="1:14" ht="21" customHeight="1" x14ac:dyDescent="0.25">
      <c r="A13" s="174" t="s">
        <v>9</v>
      </c>
      <c r="B13" s="175"/>
      <c r="C13" s="176" t="s">
        <v>445</v>
      </c>
      <c r="D13" s="177"/>
      <c r="E13" s="178"/>
      <c r="F13" s="179"/>
      <c r="G13" s="179"/>
      <c r="H13" s="179"/>
      <c r="I13" s="86"/>
      <c r="J13" s="83"/>
    </row>
    <row r="14" spans="1:14" ht="11.1" customHeight="1" x14ac:dyDescent="0.25">
      <c r="A14" s="82"/>
      <c r="B14" s="86"/>
      <c r="C14" s="85"/>
      <c r="D14" s="85"/>
      <c r="E14" s="180"/>
      <c r="F14" s="180"/>
      <c r="G14" s="180"/>
      <c r="H14" s="180"/>
      <c r="I14" s="85"/>
      <c r="J14" s="87"/>
    </row>
    <row r="15" spans="1:14" ht="23.1" customHeight="1" x14ac:dyDescent="0.25">
      <c r="A15" s="174" t="s">
        <v>10</v>
      </c>
      <c r="B15" s="175"/>
      <c r="C15" s="176" t="s">
        <v>446</v>
      </c>
      <c r="D15" s="177"/>
      <c r="E15" s="194"/>
      <c r="F15" s="195"/>
      <c r="G15" s="88" t="s">
        <v>11</v>
      </c>
      <c r="H15" s="186" t="s">
        <v>462</v>
      </c>
      <c r="I15" s="187"/>
      <c r="J15" s="89"/>
    </row>
    <row r="16" spans="1:14" ht="11.1" customHeight="1" x14ac:dyDescent="0.25">
      <c r="A16" s="82"/>
      <c r="B16" s="86"/>
      <c r="C16" s="85"/>
      <c r="D16" s="85"/>
      <c r="E16" s="180"/>
      <c r="F16" s="180"/>
      <c r="G16" s="180"/>
      <c r="H16" s="180"/>
      <c r="I16" s="85"/>
      <c r="J16" s="87"/>
    </row>
    <row r="17" spans="1:10" ht="23.1" customHeight="1" x14ac:dyDescent="0.25">
      <c r="A17" s="90"/>
      <c r="B17" s="88" t="s">
        <v>12</v>
      </c>
      <c r="C17" s="176" t="s">
        <v>464</v>
      </c>
      <c r="D17" s="177"/>
      <c r="E17" s="91"/>
      <c r="F17" s="91"/>
      <c r="G17" s="91"/>
      <c r="H17" s="91"/>
      <c r="I17" s="91"/>
      <c r="J17" s="89"/>
    </row>
    <row r="18" spans="1:10" x14ac:dyDescent="0.25">
      <c r="A18" s="188"/>
      <c r="B18" s="189"/>
      <c r="C18" s="180"/>
      <c r="D18" s="180"/>
      <c r="E18" s="180"/>
      <c r="F18" s="180"/>
      <c r="G18" s="180"/>
      <c r="H18" s="180"/>
      <c r="I18" s="85"/>
      <c r="J18" s="87"/>
    </row>
    <row r="19" spans="1:10" x14ac:dyDescent="0.25">
      <c r="A19" s="183" t="s">
        <v>13</v>
      </c>
      <c r="B19" s="190"/>
      <c r="C19" s="191" t="s">
        <v>447</v>
      </c>
      <c r="D19" s="192"/>
      <c r="E19" s="192"/>
      <c r="F19" s="192"/>
      <c r="G19" s="192"/>
      <c r="H19" s="192"/>
      <c r="I19" s="192"/>
      <c r="J19" s="193"/>
    </row>
    <row r="20" spans="1:10" x14ac:dyDescent="0.25">
      <c r="A20" s="84"/>
      <c r="B20" s="85"/>
      <c r="C20" s="92"/>
      <c r="D20" s="85"/>
      <c r="E20" s="180"/>
      <c r="F20" s="180"/>
      <c r="G20" s="180"/>
      <c r="H20" s="180"/>
      <c r="I20" s="85"/>
      <c r="J20" s="87"/>
    </row>
    <row r="21" spans="1:10" x14ac:dyDescent="0.25">
      <c r="A21" s="183" t="s">
        <v>14</v>
      </c>
      <c r="B21" s="190"/>
      <c r="C21" s="186">
        <v>10000</v>
      </c>
      <c r="D21" s="187"/>
      <c r="E21" s="180"/>
      <c r="F21" s="180"/>
      <c r="G21" s="191" t="s">
        <v>448</v>
      </c>
      <c r="H21" s="192"/>
      <c r="I21" s="192"/>
      <c r="J21" s="193"/>
    </row>
    <row r="22" spans="1:10" x14ac:dyDescent="0.25">
      <c r="A22" s="84"/>
      <c r="B22" s="85"/>
      <c r="C22" s="85"/>
      <c r="D22" s="85"/>
      <c r="E22" s="180"/>
      <c r="F22" s="180"/>
      <c r="G22" s="180"/>
      <c r="H22" s="180"/>
      <c r="I22" s="85"/>
      <c r="J22" s="87"/>
    </row>
    <row r="23" spans="1:10" x14ac:dyDescent="0.25">
      <c r="A23" s="183" t="s">
        <v>15</v>
      </c>
      <c r="B23" s="190"/>
      <c r="C23" s="191" t="s">
        <v>449</v>
      </c>
      <c r="D23" s="192"/>
      <c r="E23" s="192"/>
      <c r="F23" s="192"/>
      <c r="G23" s="192"/>
      <c r="H23" s="192"/>
      <c r="I23" s="192"/>
      <c r="J23" s="193"/>
    </row>
    <row r="24" spans="1:10" x14ac:dyDescent="0.25">
      <c r="A24" s="84"/>
      <c r="B24" s="85"/>
      <c r="C24" s="85"/>
      <c r="D24" s="85"/>
      <c r="E24" s="180"/>
      <c r="F24" s="180"/>
      <c r="G24" s="180"/>
      <c r="H24" s="180"/>
      <c r="I24" s="85"/>
      <c r="J24" s="87"/>
    </row>
    <row r="25" spans="1:10" x14ac:dyDescent="0.25">
      <c r="A25" s="183" t="s">
        <v>16</v>
      </c>
      <c r="B25" s="190"/>
      <c r="C25" s="197" t="s">
        <v>450</v>
      </c>
      <c r="D25" s="198"/>
      <c r="E25" s="198"/>
      <c r="F25" s="198"/>
      <c r="G25" s="198"/>
      <c r="H25" s="198"/>
      <c r="I25" s="198"/>
      <c r="J25" s="199"/>
    </row>
    <row r="26" spans="1:10" x14ac:dyDescent="0.25">
      <c r="A26" s="84"/>
      <c r="B26" s="85"/>
      <c r="C26" s="92"/>
      <c r="D26" s="85"/>
      <c r="E26" s="180"/>
      <c r="F26" s="180"/>
      <c r="G26" s="180"/>
      <c r="H26" s="180"/>
      <c r="I26" s="85"/>
      <c r="J26" s="87"/>
    </row>
    <row r="27" spans="1:10" x14ac:dyDescent="0.25">
      <c r="A27" s="183" t="s">
        <v>17</v>
      </c>
      <c r="B27" s="190"/>
      <c r="C27" s="197" t="s">
        <v>451</v>
      </c>
      <c r="D27" s="198"/>
      <c r="E27" s="198"/>
      <c r="F27" s="198"/>
      <c r="G27" s="198"/>
      <c r="H27" s="198"/>
      <c r="I27" s="198"/>
      <c r="J27" s="199"/>
    </row>
    <row r="28" spans="1:10" ht="14.1" customHeight="1" x14ac:dyDescent="0.25">
      <c r="A28" s="84"/>
      <c r="B28" s="85"/>
      <c r="C28" s="92"/>
      <c r="D28" s="85"/>
      <c r="E28" s="180"/>
      <c r="F28" s="180"/>
      <c r="G28" s="180"/>
      <c r="H28" s="180"/>
      <c r="I28" s="85"/>
      <c r="J28" s="87"/>
    </row>
    <row r="29" spans="1:10" ht="23.1" customHeight="1" x14ac:dyDescent="0.25">
      <c r="A29" s="174" t="s">
        <v>18</v>
      </c>
      <c r="B29" s="190"/>
      <c r="C29" s="93">
        <v>2418</v>
      </c>
      <c r="D29" s="94"/>
      <c r="E29" s="196"/>
      <c r="F29" s="196"/>
      <c r="G29" s="196"/>
      <c r="H29" s="196"/>
      <c r="I29" s="95"/>
      <c r="J29" s="96"/>
    </row>
    <row r="30" spans="1:10" x14ac:dyDescent="0.25">
      <c r="A30" s="84"/>
      <c r="B30" s="85"/>
      <c r="C30" s="85"/>
      <c r="D30" s="85"/>
      <c r="E30" s="180"/>
      <c r="F30" s="180"/>
      <c r="G30" s="180"/>
      <c r="H30" s="180"/>
      <c r="I30" s="95"/>
      <c r="J30" s="96"/>
    </row>
    <row r="31" spans="1:10" x14ac:dyDescent="0.25">
      <c r="A31" s="183" t="s">
        <v>19</v>
      </c>
      <c r="B31" s="190"/>
      <c r="C31" s="108" t="s">
        <v>532</v>
      </c>
      <c r="D31" s="200" t="s">
        <v>20</v>
      </c>
      <c r="E31" s="201"/>
      <c r="F31" s="201"/>
      <c r="G31" s="201"/>
      <c r="H31" s="97"/>
      <c r="I31" s="98" t="s">
        <v>21</v>
      </c>
      <c r="J31" s="99" t="s">
        <v>22</v>
      </c>
    </row>
    <row r="32" spans="1:10" x14ac:dyDescent="0.25">
      <c r="A32" s="183"/>
      <c r="B32" s="190"/>
      <c r="C32" s="100"/>
      <c r="D32" s="68"/>
      <c r="E32" s="195"/>
      <c r="F32" s="195"/>
      <c r="G32" s="195"/>
      <c r="H32" s="195"/>
      <c r="I32" s="95"/>
      <c r="J32" s="96"/>
    </row>
    <row r="33" spans="1:10" x14ac:dyDescent="0.25">
      <c r="A33" s="183" t="s">
        <v>23</v>
      </c>
      <c r="B33" s="190"/>
      <c r="C33" s="93" t="s">
        <v>452</v>
      </c>
      <c r="D33" s="200" t="s">
        <v>24</v>
      </c>
      <c r="E33" s="201"/>
      <c r="F33" s="201"/>
      <c r="G33" s="201"/>
      <c r="H33" s="91"/>
      <c r="I33" s="98" t="s">
        <v>25</v>
      </c>
      <c r="J33" s="99" t="s">
        <v>26</v>
      </c>
    </row>
    <row r="34" spans="1:10" x14ac:dyDescent="0.25">
      <c r="A34" s="84"/>
      <c r="B34" s="85"/>
      <c r="C34" s="85"/>
      <c r="D34" s="85"/>
      <c r="E34" s="180"/>
      <c r="F34" s="180"/>
      <c r="G34" s="180"/>
      <c r="H34" s="180"/>
      <c r="I34" s="85"/>
      <c r="J34" s="87"/>
    </row>
    <row r="35" spans="1:10" x14ac:dyDescent="0.25">
      <c r="A35" s="200" t="s">
        <v>27</v>
      </c>
      <c r="B35" s="201"/>
      <c r="C35" s="201"/>
      <c r="D35" s="201"/>
      <c r="E35" s="201" t="s">
        <v>28</v>
      </c>
      <c r="F35" s="201"/>
      <c r="G35" s="201"/>
      <c r="H35" s="201"/>
      <c r="I35" s="201"/>
      <c r="J35" s="101" t="s">
        <v>29</v>
      </c>
    </row>
    <row r="36" spans="1:10" x14ac:dyDescent="0.25">
      <c r="A36" s="84"/>
      <c r="B36" s="85"/>
      <c r="C36" s="85"/>
      <c r="D36" s="85"/>
      <c r="E36" s="180"/>
      <c r="F36" s="180"/>
      <c r="G36" s="180"/>
      <c r="H36" s="180"/>
      <c r="I36" s="85"/>
      <c r="J36" s="96"/>
    </row>
    <row r="37" spans="1:10" x14ac:dyDescent="0.25">
      <c r="A37" s="202"/>
      <c r="B37" s="203"/>
      <c r="C37" s="203"/>
      <c r="D37" s="203"/>
      <c r="E37" s="202"/>
      <c r="F37" s="203"/>
      <c r="G37" s="203"/>
      <c r="H37" s="203"/>
      <c r="I37" s="204"/>
      <c r="J37" s="115"/>
    </row>
    <row r="38" spans="1:10" x14ac:dyDescent="0.25">
      <c r="A38" s="84"/>
      <c r="B38" s="85"/>
      <c r="C38" s="92"/>
      <c r="D38" s="205"/>
      <c r="E38" s="205"/>
      <c r="F38" s="205"/>
      <c r="G38" s="205"/>
      <c r="H38" s="205"/>
      <c r="I38" s="205"/>
      <c r="J38" s="87"/>
    </row>
    <row r="39" spans="1:10" x14ac:dyDescent="0.25">
      <c r="A39" s="202"/>
      <c r="B39" s="203"/>
      <c r="C39" s="203"/>
      <c r="D39" s="204"/>
      <c r="E39" s="202"/>
      <c r="F39" s="203"/>
      <c r="G39" s="203"/>
      <c r="H39" s="203"/>
      <c r="I39" s="204"/>
      <c r="J39" s="93"/>
    </row>
    <row r="40" spans="1:10" x14ac:dyDescent="0.25">
      <c r="A40" s="84"/>
      <c r="B40" s="85"/>
      <c r="C40" s="92"/>
      <c r="D40" s="102"/>
      <c r="E40" s="205"/>
      <c r="F40" s="205"/>
      <c r="G40" s="205"/>
      <c r="H40" s="205"/>
      <c r="I40" s="86"/>
      <c r="J40" s="87"/>
    </row>
    <row r="41" spans="1:10" x14ac:dyDescent="0.25">
      <c r="A41" s="202"/>
      <c r="B41" s="203"/>
      <c r="C41" s="203"/>
      <c r="D41" s="204"/>
      <c r="E41" s="202"/>
      <c r="F41" s="203"/>
      <c r="G41" s="203"/>
      <c r="H41" s="203"/>
      <c r="I41" s="204"/>
      <c r="J41" s="93"/>
    </row>
    <row r="42" spans="1:10" x14ac:dyDescent="0.25">
      <c r="A42" s="84"/>
      <c r="B42" s="85"/>
      <c r="C42" s="92"/>
      <c r="D42" s="102"/>
      <c r="E42" s="205"/>
      <c r="F42" s="205"/>
      <c r="G42" s="205"/>
      <c r="H42" s="205"/>
      <c r="I42" s="86"/>
      <c r="J42" s="87"/>
    </row>
    <row r="43" spans="1:10" x14ac:dyDescent="0.25">
      <c r="A43" s="202"/>
      <c r="B43" s="203"/>
      <c r="C43" s="203"/>
      <c r="D43" s="204"/>
      <c r="E43" s="202"/>
      <c r="F43" s="203"/>
      <c r="G43" s="203"/>
      <c r="H43" s="203"/>
      <c r="I43" s="204"/>
      <c r="J43" s="93"/>
    </row>
    <row r="44" spans="1:10" x14ac:dyDescent="0.25">
      <c r="A44" s="103"/>
      <c r="B44" s="92"/>
      <c r="C44" s="206"/>
      <c r="D44" s="206"/>
      <c r="E44" s="180"/>
      <c r="F44" s="180"/>
      <c r="G44" s="206"/>
      <c r="H44" s="206"/>
      <c r="I44" s="206"/>
      <c r="J44" s="87"/>
    </row>
    <row r="45" spans="1:10" x14ac:dyDescent="0.25">
      <c r="A45" s="202"/>
      <c r="B45" s="203"/>
      <c r="C45" s="203"/>
      <c r="D45" s="204"/>
      <c r="E45" s="202"/>
      <c r="F45" s="203"/>
      <c r="G45" s="203"/>
      <c r="H45" s="203"/>
      <c r="I45" s="204"/>
      <c r="J45" s="93"/>
    </row>
    <row r="46" spans="1:10" x14ac:dyDescent="0.25">
      <c r="A46" s="103"/>
      <c r="B46" s="92"/>
      <c r="C46" s="92"/>
      <c r="D46" s="85"/>
      <c r="E46" s="207"/>
      <c r="F46" s="207"/>
      <c r="G46" s="206"/>
      <c r="H46" s="206"/>
      <c r="I46" s="85"/>
      <c r="J46" s="87"/>
    </row>
    <row r="47" spans="1:10" x14ac:dyDescent="0.25">
      <c r="A47" s="202"/>
      <c r="B47" s="203"/>
      <c r="C47" s="203"/>
      <c r="D47" s="204"/>
      <c r="E47" s="202"/>
      <c r="F47" s="203"/>
      <c r="G47" s="203"/>
      <c r="H47" s="203"/>
      <c r="I47" s="204"/>
      <c r="J47" s="93"/>
    </row>
    <row r="48" spans="1:10" x14ac:dyDescent="0.25">
      <c r="A48" s="103"/>
      <c r="B48" s="92"/>
      <c r="C48" s="92"/>
      <c r="D48" s="85"/>
      <c r="E48" s="180"/>
      <c r="F48" s="180"/>
      <c r="G48" s="206"/>
      <c r="H48" s="206"/>
      <c r="I48" s="85"/>
      <c r="J48" s="104" t="s">
        <v>30</v>
      </c>
    </row>
    <row r="49" spans="1:10" x14ac:dyDescent="0.25">
      <c r="A49" s="103"/>
      <c r="B49" s="92"/>
      <c r="C49" s="92"/>
      <c r="D49" s="85"/>
      <c r="E49" s="180"/>
      <c r="F49" s="180"/>
      <c r="G49" s="206"/>
      <c r="H49" s="206"/>
      <c r="I49" s="85"/>
      <c r="J49" s="104" t="s">
        <v>31</v>
      </c>
    </row>
    <row r="50" spans="1:10" ht="14.45" customHeight="1" x14ac:dyDescent="0.25">
      <c r="A50" s="174" t="s">
        <v>32</v>
      </c>
      <c r="B50" s="185"/>
      <c r="C50" s="186" t="s">
        <v>453</v>
      </c>
      <c r="D50" s="187"/>
      <c r="E50" s="210" t="s">
        <v>33</v>
      </c>
      <c r="F50" s="211"/>
      <c r="G50" s="191"/>
      <c r="H50" s="192"/>
      <c r="I50" s="192"/>
      <c r="J50" s="193"/>
    </row>
    <row r="51" spans="1:10" x14ac:dyDescent="0.25">
      <c r="A51" s="103"/>
      <c r="B51" s="92"/>
      <c r="C51" s="206"/>
      <c r="D51" s="206"/>
      <c r="E51" s="180"/>
      <c r="F51" s="180"/>
      <c r="G51" s="212" t="s">
        <v>34</v>
      </c>
      <c r="H51" s="212"/>
      <c r="I51" s="212"/>
      <c r="J51" s="76"/>
    </row>
    <row r="52" spans="1:10" ht="14.1" customHeight="1" x14ac:dyDescent="0.25">
      <c r="A52" s="174" t="s">
        <v>35</v>
      </c>
      <c r="B52" s="185"/>
      <c r="C52" s="191" t="s">
        <v>454</v>
      </c>
      <c r="D52" s="192"/>
      <c r="E52" s="192"/>
      <c r="F52" s="192"/>
      <c r="G52" s="192"/>
      <c r="H52" s="192"/>
      <c r="I52" s="192"/>
      <c r="J52" s="193"/>
    </row>
    <row r="53" spans="1:10" x14ac:dyDescent="0.25">
      <c r="A53" s="84"/>
      <c r="B53" s="85"/>
      <c r="C53" s="196" t="s">
        <v>36</v>
      </c>
      <c r="D53" s="196"/>
      <c r="E53" s="196"/>
      <c r="F53" s="196"/>
      <c r="G53" s="196"/>
      <c r="H53" s="196"/>
      <c r="I53" s="196"/>
      <c r="J53" s="87"/>
    </row>
    <row r="54" spans="1:10" x14ac:dyDescent="0.25">
      <c r="A54" s="174" t="s">
        <v>37</v>
      </c>
      <c r="B54" s="185"/>
      <c r="C54" s="208" t="s">
        <v>455</v>
      </c>
      <c r="D54" s="192"/>
      <c r="E54" s="193"/>
      <c r="F54" s="180"/>
      <c r="G54" s="180"/>
      <c r="H54" s="201"/>
      <c r="I54" s="201"/>
      <c r="J54" s="209"/>
    </row>
    <row r="55" spans="1:10" x14ac:dyDescent="0.25">
      <c r="A55" s="84"/>
      <c r="B55" s="85"/>
      <c r="C55" s="92"/>
      <c r="D55" s="85"/>
      <c r="E55" s="180"/>
      <c r="F55" s="180"/>
      <c r="G55" s="180"/>
      <c r="H55" s="180"/>
      <c r="I55" s="85"/>
      <c r="J55" s="87"/>
    </row>
    <row r="56" spans="1:10" ht="14.45" customHeight="1" x14ac:dyDescent="0.25">
      <c r="A56" s="174" t="s">
        <v>38</v>
      </c>
      <c r="B56" s="185"/>
      <c r="C56" s="218" t="s">
        <v>456</v>
      </c>
      <c r="D56" s="214"/>
      <c r="E56" s="214"/>
      <c r="F56" s="214"/>
      <c r="G56" s="214"/>
      <c r="H56" s="214"/>
      <c r="I56" s="214"/>
      <c r="J56" s="215"/>
    </row>
    <row r="57" spans="1:10" x14ac:dyDescent="0.25">
      <c r="A57" s="84"/>
      <c r="B57" s="85"/>
      <c r="C57" s="85"/>
      <c r="D57" s="85"/>
      <c r="E57" s="180"/>
      <c r="F57" s="180"/>
      <c r="G57" s="180"/>
      <c r="H57" s="180"/>
      <c r="I57" s="85"/>
      <c r="J57" s="87"/>
    </row>
    <row r="58" spans="1:10" x14ac:dyDescent="0.25">
      <c r="A58" s="174" t="s">
        <v>39</v>
      </c>
      <c r="B58" s="185"/>
      <c r="C58" s="213"/>
      <c r="D58" s="214"/>
      <c r="E58" s="214"/>
      <c r="F58" s="214"/>
      <c r="G58" s="214"/>
      <c r="H58" s="214"/>
      <c r="I58" s="214"/>
      <c r="J58" s="215"/>
    </row>
    <row r="59" spans="1:10" ht="14.45" customHeight="1" x14ac:dyDescent="0.25">
      <c r="A59" s="84"/>
      <c r="B59" s="85"/>
      <c r="C59" s="216" t="s">
        <v>40</v>
      </c>
      <c r="D59" s="216"/>
      <c r="E59" s="216"/>
      <c r="F59" s="216"/>
      <c r="G59" s="85"/>
      <c r="H59" s="85"/>
      <c r="I59" s="85"/>
      <c r="J59" s="87"/>
    </row>
    <row r="60" spans="1:10" x14ac:dyDescent="0.25">
      <c r="A60" s="174" t="s">
        <v>41</v>
      </c>
      <c r="B60" s="185"/>
      <c r="C60" s="213"/>
      <c r="D60" s="214"/>
      <c r="E60" s="214"/>
      <c r="F60" s="214"/>
      <c r="G60" s="214"/>
      <c r="H60" s="214"/>
      <c r="I60" s="214"/>
      <c r="J60" s="215"/>
    </row>
    <row r="61" spans="1:10" ht="14.45" customHeight="1" x14ac:dyDescent="0.25">
      <c r="A61" s="105"/>
      <c r="B61" s="106"/>
      <c r="C61" s="217" t="s">
        <v>42</v>
      </c>
      <c r="D61" s="217"/>
      <c r="E61" s="217"/>
      <c r="F61" s="217"/>
      <c r="G61" s="217"/>
      <c r="H61" s="106"/>
      <c r="I61" s="106"/>
      <c r="J61" s="10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00" workbookViewId="0">
      <selection sqref="A1:I1"/>
    </sheetView>
  </sheetViews>
  <sheetFormatPr defaultColWidth="8.85546875" defaultRowHeight="12.75" x14ac:dyDescent="0.2"/>
  <cols>
    <col min="1" max="7" width="8.85546875" style="11"/>
    <col min="8" max="9" width="16.140625" style="30" customWidth="1"/>
    <col min="10" max="10" width="10.42578125" style="11" bestFit="1" customWidth="1"/>
    <col min="11" max="16384" width="8.85546875" style="11"/>
  </cols>
  <sheetData>
    <row r="1" spans="1:9" x14ac:dyDescent="0.2">
      <c r="A1" s="222" t="s">
        <v>43</v>
      </c>
      <c r="B1" s="223"/>
      <c r="C1" s="223"/>
      <c r="D1" s="223"/>
      <c r="E1" s="223"/>
      <c r="F1" s="223"/>
      <c r="G1" s="223"/>
      <c r="H1" s="223"/>
      <c r="I1" s="223"/>
    </row>
    <row r="2" spans="1:9" x14ac:dyDescent="0.2">
      <c r="A2" s="224" t="s">
        <v>460</v>
      </c>
      <c r="B2" s="225"/>
      <c r="C2" s="225"/>
      <c r="D2" s="225"/>
      <c r="E2" s="225"/>
      <c r="F2" s="225"/>
      <c r="G2" s="225"/>
      <c r="H2" s="225"/>
      <c r="I2" s="225"/>
    </row>
    <row r="3" spans="1:9" x14ac:dyDescent="0.2">
      <c r="A3" s="226" t="s">
        <v>44</v>
      </c>
      <c r="B3" s="227"/>
      <c r="C3" s="227"/>
      <c r="D3" s="227"/>
      <c r="E3" s="227"/>
      <c r="F3" s="227"/>
      <c r="G3" s="227"/>
      <c r="H3" s="227"/>
      <c r="I3" s="227"/>
    </row>
    <row r="4" spans="1:9" x14ac:dyDescent="0.2">
      <c r="A4" s="228" t="s">
        <v>459</v>
      </c>
      <c r="B4" s="229"/>
      <c r="C4" s="229"/>
      <c r="D4" s="229"/>
      <c r="E4" s="229"/>
      <c r="F4" s="229"/>
      <c r="G4" s="229"/>
      <c r="H4" s="229"/>
      <c r="I4" s="230"/>
    </row>
    <row r="5" spans="1:9" ht="45" x14ac:dyDescent="0.2">
      <c r="A5" s="233" t="s">
        <v>45</v>
      </c>
      <c r="B5" s="234"/>
      <c r="C5" s="234"/>
      <c r="D5" s="234"/>
      <c r="E5" s="234"/>
      <c r="F5" s="234"/>
      <c r="G5" s="12" t="s">
        <v>46</v>
      </c>
      <c r="H5" s="14" t="s">
        <v>47</v>
      </c>
      <c r="I5" s="14" t="s">
        <v>48</v>
      </c>
    </row>
    <row r="6" spans="1:9" x14ac:dyDescent="0.2">
      <c r="A6" s="231">
        <v>1</v>
      </c>
      <c r="B6" s="232"/>
      <c r="C6" s="232"/>
      <c r="D6" s="232"/>
      <c r="E6" s="232"/>
      <c r="F6" s="232"/>
      <c r="G6" s="13">
        <v>2</v>
      </c>
      <c r="H6" s="14">
        <v>3</v>
      </c>
      <c r="I6" s="14">
        <v>4</v>
      </c>
    </row>
    <row r="7" spans="1:9" x14ac:dyDescent="0.2">
      <c r="A7" s="235"/>
      <c r="B7" s="235"/>
      <c r="C7" s="235"/>
      <c r="D7" s="235"/>
      <c r="E7" s="235"/>
      <c r="F7" s="235"/>
      <c r="G7" s="235"/>
      <c r="H7" s="235"/>
      <c r="I7" s="235"/>
    </row>
    <row r="8" spans="1:9" ht="12.75" customHeight="1" x14ac:dyDescent="0.2">
      <c r="A8" s="236" t="s">
        <v>49</v>
      </c>
      <c r="B8" s="236"/>
      <c r="C8" s="236"/>
      <c r="D8" s="236"/>
      <c r="E8" s="236"/>
      <c r="F8" s="236"/>
      <c r="G8" s="15">
        <v>1</v>
      </c>
      <c r="H8" s="28"/>
      <c r="I8" s="28"/>
    </row>
    <row r="9" spans="1:9" ht="12.75" customHeight="1" x14ac:dyDescent="0.2">
      <c r="A9" s="221" t="s">
        <v>50</v>
      </c>
      <c r="B9" s="221"/>
      <c r="C9" s="221"/>
      <c r="D9" s="221"/>
      <c r="E9" s="221"/>
      <c r="F9" s="221"/>
      <c r="G9" s="16">
        <v>2</v>
      </c>
      <c r="H9" s="29">
        <f>H10+H17+H27+H38+H43</f>
        <v>181661229.90999997</v>
      </c>
      <c r="I9" s="29">
        <f>I10+I17+I27+I38+I43</f>
        <v>209895543.55999997</v>
      </c>
    </row>
    <row r="10" spans="1:9" ht="12.75" customHeight="1" x14ac:dyDescent="0.2">
      <c r="A10" s="220" t="s">
        <v>51</v>
      </c>
      <c r="B10" s="220"/>
      <c r="C10" s="220"/>
      <c r="D10" s="220"/>
      <c r="E10" s="220"/>
      <c r="F10" s="220"/>
      <c r="G10" s="16">
        <v>3</v>
      </c>
      <c r="H10" s="29">
        <f>H11+H12+H13+H14+H15+H16</f>
        <v>690602.58</v>
      </c>
      <c r="I10" s="29">
        <f>I11+I12+I13+I14+I15+I16</f>
        <v>562765.42000000004</v>
      </c>
    </row>
    <row r="11" spans="1:9" ht="12.75" customHeight="1" x14ac:dyDescent="0.2">
      <c r="A11" s="219" t="s">
        <v>52</v>
      </c>
      <c r="B11" s="219"/>
      <c r="C11" s="219"/>
      <c r="D11" s="219"/>
      <c r="E11" s="219"/>
      <c r="F11" s="219"/>
      <c r="G11" s="15">
        <v>4</v>
      </c>
      <c r="H11" s="28">
        <v>0</v>
      </c>
      <c r="I11" s="28">
        <v>0</v>
      </c>
    </row>
    <row r="12" spans="1:9" ht="23.1" customHeight="1" x14ac:dyDescent="0.2">
      <c r="A12" s="219" t="s">
        <v>53</v>
      </c>
      <c r="B12" s="219"/>
      <c r="C12" s="219"/>
      <c r="D12" s="219"/>
      <c r="E12" s="219"/>
      <c r="F12" s="219"/>
      <c r="G12" s="15">
        <v>5</v>
      </c>
      <c r="H12" s="28">
        <v>690602.58</v>
      </c>
      <c r="I12" s="28">
        <v>562765.42000000004</v>
      </c>
    </row>
    <row r="13" spans="1:9" ht="12.75" customHeight="1" x14ac:dyDescent="0.2">
      <c r="A13" s="219" t="s">
        <v>54</v>
      </c>
      <c r="B13" s="219"/>
      <c r="C13" s="219"/>
      <c r="D13" s="219"/>
      <c r="E13" s="219"/>
      <c r="F13" s="219"/>
      <c r="G13" s="15">
        <v>6</v>
      </c>
      <c r="H13" s="28">
        <v>0</v>
      </c>
      <c r="I13" s="28">
        <v>0</v>
      </c>
    </row>
    <row r="14" spans="1:9" ht="12.75" customHeight="1" x14ac:dyDescent="0.2">
      <c r="A14" s="219" t="s">
        <v>55</v>
      </c>
      <c r="B14" s="219"/>
      <c r="C14" s="219"/>
      <c r="D14" s="219"/>
      <c r="E14" s="219"/>
      <c r="F14" s="219"/>
      <c r="G14" s="15">
        <v>7</v>
      </c>
      <c r="H14" s="28">
        <v>0</v>
      </c>
      <c r="I14" s="28">
        <v>0</v>
      </c>
    </row>
    <row r="15" spans="1:9" ht="12.75" customHeight="1" x14ac:dyDescent="0.2">
      <c r="A15" s="219" t="s">
        <v>56</v>
      </c>
      <c r="B15" s="219"/>
      <c r="C15" s="219"/>
      <c r="D15" s="219"/>
      <c r="E15" s="219"/>
      <c r="F15" s="219"/>
      <c r="G15" s="15">
        <v>8</v>
      </c>
      <c r="H15" s="28">
        <v>0</v>
      </c>
      <c r="I15" s="28">
        <v>0</v>
      </c>
    </row>
    <row r="16" spans="1:9" ht="12.75" customHeight="1" x14ac:dyDescent="0.2">
      <c r="A16" s="219" t="s">
        <v>57</v>
      </c>
      <c r="B16" s="219"/>
      <c r="C16" s="219"/>
      <c r="D16" s="219"/>
      <c r="E16" s="219"/>
      <c r="F16" s="219"/>
      <c r="G16" s="15">
        <v>9</v>
      </c>
      <c r="H16" s="28">
        <v>0</v>
      </c>
      <c r="I16" s="28">
        <v>0</v>
      </c>
    </row>
    <row r="17" spans="1:9" ht="12.75" customHeight="1" x14ac:dyDescent="0.2">
      <c r="A17" s="220" t="s">
        <v>58</v>
      </c>
      <c r="B17" s="220"/>
      <c r="C17" s="220"/>
      <c r="D17" s="220"/>
      <c r="E17" s="220"/>
      <c r="F17" s="220"/>
      <c r="G17" s="16">
        <v>10</v>
      </c>
      <c r="H17" s="29">
        <f>H18+H19+H20+H21+H22+H23+H24+H25+H26</f>
        <v>107515785.54999998</v>
      </c>
      <c r="I17" s="29">
        <f>I18+I19+I20+I21+I22+I23+I24+I25+I26</f>
        <v>138565637.09999999</v>
      </c>
    </row>
    <row r="18" spans="1:9" ht="12.75" customHeight="1" x14ac:dyDescent="0.2">
      <c r="A18" s="219" t="s">
        <v>59</v>
      </c>
      <c r="B18" s="219"/>
      <c r="C18" s="219"/>
      <c r="D18" s="219"/>
      <c r="E18" s="219"/>
      <c r="F18" s="219"/>
      <c r="G18" s="15">
        <v>11</v>
      </c>
      <c r="H18" s="28">
        <v>15605344.050000001</v>
      </c>
      <c r="I18" s="28">
        <v>15605344.050000001</v>
      </c>
    </row>
    <row r="19" spans="1:9" ht="12.75" customHeight="1" x14ac:dyDescent="0.2">
      <c r="A19" s="219" t="s">
        <v>60</v>
      </c>
      <c r="B19" s="219"/>
      <c r="C19" s="219"/>
      <c r="D19" s="219"/>
      <c r="E19" s="219"/>
      <c r="F19" s="219"/>
      <c r="G19" s="15">
        <v>12</v>
      </c>
      <c r="H19" s="28">
        <v>30529845.120000001</v>
      </c>
      <c r="I19" s="28">
        <v>53876518.490000002</v>
      </c>
    </row>
    <row r="20" spans="1:9" ht="12.75" customHeight="1" x14ac:dyDescent="0.2">
      <c r="A20" s="219" t="s">
        <v>61</v>
      </c>
      <c r="B20" s="219"/>
      <c r="C20" s="219"/>
      <c r="D20" s="219"/>
      <c r="E20" s="219"/>
      <c r="F20" s="219"/>
      <c r="G20" s="15">
        <v>13</v>
      </c>
      <c r="H20" s="28">
        <v>52467842.829999998</v>
      </c>
      <c r="I20" s="28">
        <v>54004807.979999997</v>
      </c>
    </row>
    <row r="21" spans="1:9" ht="12.75" customHeight="1" x14ac:dyDescent="0.2">
      <c r="A21" s="219" t="s">
        <v>62</v>
      </c>
      <c r="B21" s="219"/>
      <c r="C21" s="219"/>
      <c r="D21" s="219"/>
      <c r="E21" s="219"/>
      <c r="F21" s="219"/>
      <c r="G21" s="15">
        <v>14</v>
      </c>
      <c r="H21" s="28">
        <v>8842964.2400000002</v>
      </c>
      <c r="I21" s="28">
        <v>14967336.57</v>
      </c>
    </row>
    <row r="22" spans="1:9" ht="12.75" customHeight="1" x14ac:dyDescent="0.2">
      <c r="A22" s="219" t="s">
        <v>63</v>
      </c>
      <c r="B22" s="219"/>
      <c r="C22" s="219"/>
      <c r="D22" s="219"/>
      <c r="E22" s="219"/>
      <c r="F22" s="219"/>
      <c r="G22" s="15">
        <v>15</v>
      </c>
      <c r="H22" s="28">
        <v>0</v>
      </c>
      <c r="I22" s="28">
        <v>0</v>
      </c>
    </row>
    <row r="23" spans="1:9" ht="12.75" customHeight="1" x14ac:dyDescent="0.2">
      <c r="A23" s="219" t="s">
        <v>64</v>
      </c>
      <c r="B23" s="219"/>
      <c r="C23" s="219"/>
      <c r="D23" s="219"/>
      <c r="E23" s="219"/>
      <c r="F23" s="219"/>
      <c r="G23" s="15">
        <v>16</v>
      </c>
      <c r="H23" s="28">
        <v>0</v>
      </c>
      <c r="I23" s="28">
        <v>0</v>
      </c>
    </row>
    <row r="24" spans="1:9" ht="12.75" customHeight="1" x14ac:dyDescent="0.2">
      <c r="A24" s="219" t="s">
        <v>65</v>
      </c>
      <c r="B24" s="219"/>
      <c r="C24" s="219"/>
      <c r="D24" s="219"/>
      <c r="E24" s="219"/>
      <c r="F24" s="219"/>
      <c r="G24" s="15">
        <v>17</v>
      </c>
      <c r="H24" s="28">
        <v>1582.35</v>
      </c>
      <c r="I24" s="28">
        <v>45368.47</v>
      </c>
    </row>
    <row r="25" spans="1:9" ht="12.75" customHeight="1" x14ac:dyDescent="0.2">
      <c r="A25" s="219" t="s">
        <v>66</v>
      </c>
      <c r="B25" s="219"/>
      <c r="C25" s="219"/>
      <c r="D25" s="219"/>
      <c r="E25" s="219"/>
      <c r="F25" s="219"/>
      <c r="G25" s="15">
        <v>18</v>
      </c>
      <c r="H25" s="28">
        <v>68206.960000000006</v>
      </c>
      <c r="I25" s="28">
        <v>66261.539999999994</v>
      </c>
    </row>
    <row r="26" spans="1:9" ht="12.75" customHeight="1" x14ac:dyDescent="0.2">
      <c r="A26" s="219" t="s">
        <v>67</v>
      </c>
      <c r="B26" s="219"/>
      <c r="C26" s="219"/>
      <c r="D26" s="219"/>
      <c r="E26" s="219"/>
      <c r="F26" s="219"/>
      <c r="G26" s="15">
        <v>19</v>
      </c>
      <c r="H26" s="28">
        <v>0</v>
      </c>
      <c r="I26" s="28">
        <v>0</v>
      </c>
    </row>
    <row r="27" spans="1:9" ht="12.75" customHeight="1" x14ac:dyDescent="0.2">
      <c r="A27" s="220" t="s">
        <v>68</v>
      </c>
      <c r="B27" s="220"/>
      <c r="C27" s="220"/>
      <c r="D27" s="220"/>
      <c r="E27" s="220"/>
      <c r="F27" s="220"/>
      <c r="G27" s="16">
        <v>20</v>
      </c>
      <c r="H27" s="29">
        <f>SUM(H28:H37)</f>
        <v>29146722.369999997</v>
      </c>
      <c r="I27" s="29">
        <f>SUM(I28:I37)</f>
        <v>26195443.059999999</v>
      </c>
    </row>
    <row r="28" spans="1:9" ht="12.75" customHeight="1" x14ac:dyDescent="0.2">
      <c r="A28" s="219" t="s">
        <v>69</v>
      </c>
      <c r="B28" s="219"/>
      <c r="C28" s="219"/>
      <c r="D28" s="219"/>
      <c r="E28" s="219"/>
      <c r="F28" s="219"/>
      <c r="G28" s="15">
        <v>21</v>
      </c>
      <c r="H28" s="28">
        <v>1052797.8999999999</v>
      </c>
      <c r="I28" s="28">
        <v>1052797.8999999999</v>
      </c>
    </row>
    <row r="29" spans="1:9" ht="12.75" customHeight="1" x14ac:dyDescent="0.2">
      <c r="A29" s="219" t="s">
        <v>70</v>
      </c>
      <c r="B29" s="219"/>
      <c r="C29" s="219"/>
      <c r="D29" s="219"/>
      <c r="E29" s="219"/>
      <c r="F29" s="219"/>
      <c r="G29" s="15">
        <v>22</v>
      </c>
      <c r="H29" s="28">
        <v>0</v>
      </c>
      <c r="I29" s="28">
        <v>0</v>
      </c>
    </row>
    <row r="30" spans="1:9" ht="12.75" customHeight="1" x14ac:dyDescent="0.2">
      <c r="A30" s="219" t="s">
        <v>71</v>
      </c>
      <c r="B30" s="219"/>
      <c r="C30" s="219"/>
      <c r="D30" s="219"/>
      <c r="E30" s="219"/>
      <c r="F30" s="219"/>
      <c r="G30" s="15">
        <v>23</v>
      </c>
      <c r="H30" s="28">
        <v>0</v>
      </c>
      <c r="I30" s="28">
        <v>0</v>
      </c>
    </row>
    <row r="31" spans="1:9" ht="24" customHeight="1" x14ac:dyDescent="0.2">
      <c r="A31" s="219" t="s">
        <v>72</v>
      </c>
      <c r="B31" s="219"/>
      <c r="C31" s="219"/>
      <c r="D31" s="219"/>
      <c r="E31" s="219"/>
      <c r="F31" s="219"/>
      <c r="G31" s="15">
        <v>24</v>
      </c>
      <c r="H31" s="28">
        <v>0</v>
      </c>
      <c r="I31" s="28">
        <v>0</v>
      </c>
    </row>
    <row r="32" spans="1:9" ht="23.45" customHeight="1" x14ac:dyDescent="0.2">
      <c r="A32" s="219" t="s">
        <v>73</v>
      </c>
      <c r="B32" s="219"/>
      <c r="C32" s="219"/>
      <c r="D32" s="219"/>
      <c r="E32" s="219"/>
      <c r="F32" s="219"/>
      <c r="G32" s="15">
        <v>25</v>
      </c>
      <c r="H32" s="28">
        <v>0</v>
      </c>
      <c r="I32" s="28">
        <v>0</v>
      </c>
    </row>
    <row r="33" spans="1:9" ht="21.6" customHeight="1" x14ac:dyDescent="0.2">
      <c r="A33" s="219" t="s">
        <v>74</v>
      </c>
      <c r="B33" s="219"/>
      <c r="C33" s="219"/>
      <c r="D33" s="219"/>
      <c r="E33" s="219"/>
      <c r="F33" s="219"/>
      <c r="G33" s="15">
        <v>26</v>
      </c>
      <c r="H33" s="28">
        <v>0</v>
      </c>
      <c r="I33" s="28">
        <v>0</v>
      </c>
    </row>
    <row r="34" spans="1:9" ht="12.75" customHeight="1" x14ac:dyDescent="0.2">
      <c r="A34" s="219" t="s">
        <v>75</v>
      </c>
      <c r="B34" s="219"/>
      <c r="C34" s="219"/>
      <c r="D34" s="219"/>
      <c r="E34" s="219"/>
      <c r="F34" s="219"/>
      <c r="G34" s="15">
        <v>27</v>
      </c>
      <c r="H34" s="28">
        <v>0</v>
      </c>
      <c r="I34" s="28">
        <v>0</v>
      </c>
    </row>
    <row r="35" spans="1:9" ht="12.75" customHeight="1" x14ac:dyDescent="0.2">
      <c r="A35" s="219" t="s">
        <v>76</v>
      </c>
      <c r="B35" s="219"/>
      <c r="C35" s="219"/>
      <c r="D35" s="219"/>
      <c r="E35" s="219"/>
      <c r="F35" s="219"/>
      <c r="G35" s="15">
        <v>28</v>
      </c>
      <c r="H35" s="28">
        <v>28093924.469999999</v>
      </c>
      <c r="I35" s="28">
        <v>25142645.16</v>
      </c>
    </row>
    <row r="36" spans="1:9" ht="12.75" customHeight="1" x14ac:dyDescent="0.2">
      <c r="A36" s="219" t="s">
        <v>77</v>
      </c>
      <c r="B36" s="219"/>
      <c r="C36" s="219"/>
      <c r="D36" s="219"/>
      <c r="E36" s="219"/>
      <c r="F36" s="219"/>
      <c r="G36" s="15">
        <v>29</v>
      </c>
      <c r="H36" s="28">
        <v>0</v>
      </c>
      <c r="I36" s="28">
        <v>0</v>
      </c>
    </row>
    <row r="37" spans="1:9" ht="12.75" customHeight="1" x14ac:dyDescent="0.2">
      <c r="A37" s="219" t="s">
        <v>78</v>
      </c>
      <c r="B37" s="219"/>
      <c r="C37" s="219"/>
      <c r="D37" s="219"/>
      <c r="E37" s="219"/>
      <c r="F37" s="219"/>
      <c r="G37" s="15">
        <v>30</v>
      </c>
      <c r="H37" s="28">
        <v>0</v>
      </c>
      <c r="I37" s="28">
        <v>0</v>
      </c>
    </row>
    <row r="38" spans="1:9" ht="12.75" customHeight="1" x14ac:dyDescent="0.2">
      <c r="A38" s="220" t="s">
        <v>79</v>
      </c>
      <c r="B38" s="220"/>
      <c r="C38" s="220"/>
      <c r="D38" s="220"/>
      <c r="E38" s="220"/>
      <c r="F38" s="220"/>
      <c r="G38" s="16">
        <v>31</v>
      </c>
      <c r="H38" s="29">
        <f>H39+H40+H41+H42</f>
        <v>23564647.75</v>
      </c>
      <c r="I38" s="29">
        <f>I39+I40+I41+I42</f>
        <v>23828226.32</v>
      </c>
    </row>
    <row r="39" spans="1:9" ht="12.75" customHeight="1" x14ac:dyDescent="0.2">
      <c r="A39" s="219" t="s">
        <v>80</v>
      </c>
      <c r="B39" s="219"/>
      <c r="C39" s="219"/>
      <c r="D39" s="219"/>
      <c r="E39" s="219"/>
      <c r="F39" s="219"/>
      <c r="G39" s="15">
        <v>32</v>
      </c>
      <c r="H39" s="28">
        <v>0</v>
      </c>
      <c r="I39" s="28">
        <v>0</v>
      </c>
    </row>
    <row r="40" spans="1:9" ht="27" customHeight="1" x14ac:dyDescent="0.2">
      <c r="A40" s="219" t="s">
        <v>81</v>
      </c>
      <c r="B40" s="219"/>
      <c r="C40" s="219"/>
      <c r="D40" s="219"/>
      <c r="E40" s="219"/>
      <c r="F40" s="219"/>
      <c r="G40" s="15">
        <v>33</v>
      </c>
      <c r="H40" s="28">
        <v>0</v>
      </c>
      <c r="I40" s="28">
        <v>0</v>
      </c>
    </row>
    <row r="41" spans="1:9" ht="12.75" customHeight="1" x14ac:dyDescent="0.2">
      <c r="A41" s="219" t="s">
        <v>82</v>
      </c>
      <c r="B41" s="219"/>
      <c r="C41" s="219"/>
      <c r="D41" s="219"/>
      <c r="E41" s="219"/>
      <c r="F41" s="219"/>
      <c r="G41" s="15">
        <v>34</v>
      </c>
      <c r="H41" s="28">
        <v>23052790.960000001</v>
      </c>
      <c r="I41" s="28">
        <v>23320208.98</v>
      </c>
    </row>
    <row r="42" spans="1:9" ht="12.75" customHeight="1" x14ac:dyDescent="0.2">
      <c r="A42" s="219" t="s">
        <v>83</v>
      </c>
      <c r="B42" s="219"/>
      <c r="C42" s="219"/>
      <c r="D42" s="219"/>
      <c r="E42" s="219"/>
      <c r="F42" s="219"/>
      <c r="G42" s="15">
        <v>35</v>
      </c>
      <c r="H42" s="28">
        <v>511856.79</v>
      </c>
      <c r="I42" s="28">
        <v>508017.34</v>
      </c>
    </row>
    <row r="43" spans="1:9" ht="12.75" customHeight="1" x14ac:dyDescent="0.2">
      <c r="A43" s="219" t="s">
        <v>84</v>
      </c>
      <c r="B43" s="219"/>
      <c r="C43" s="219"/>
      <c r="D43" s="219"/>
      <c r="E43" s="219"/>
      <c r="F43" s="219"/>
      <c r="G43" s="15">
        <v>36</v>
      </c>
      <c r="H43" s="28">
        <v>20743471.66</v>
      </c>
      <c r="I43" s="28">
        <v>20743471.66</v>
      </c>
    </row>
    <row r="44" spans="1:9" ht="12.75" customHeight="1" x14ac:dyDescent="0.2">
      <c r="A44" s="221" t="s">
        <v>85</v>
      </c>
      <c r="B44" s="221"/>
      <c r="C44" s="221"/>
      <c r="D44" s="221"/>
      <c r="E44" s="221"/>
      <c r="F44" s="221"/>
      <c r="G44" s="16">
        <v>37</v>
      </c>
      <c r="H44" s="29">
        <f>H45+H53+H60+H70</f>
        <v>626083888.47000003</v>
      </c>
      <c r="I44" s="29">
        <f>I45+I53+I60+I70</f>
        <v>692863699.93000007</v>
      </c>
    </row>
    <row r="45" spans="1:9" ht="12.75" customHeight="1" x14ac:dyDescent="0.2">
      <c r="A45" s="220" t="s">
        <v>86</v>
      </c>
      <c r="B45" s="220"/>
      <c r="C45" s="220"/>
      <c r="D45" s="220"/>
      <c r="E45" s="220"/>
      <c r="F45" s="220"/>
      <c r="G45" s="16">
        <v>38</v>
      </c>
      <c r="H45" s="29">
        <f>SUM(H46:H52)</f>
        <v>108720000.93000001</v>
      </c>
      <c r="I45" s="29">
        <f>SUM(I46:I52)</f>
        <v>172873100.67999998</v>
      </c>
    </row>
    <row r="46" spans="1:9" ht="12.75" customHeight="1" x14ac:dyDescent="0.2">
      <c r="A46" s="219" t="s">
        <v>87</v>
      </c>
      <c r="B46" s="219"/>
      <c r="C46" s="219"/>
      <c r="D46" s="219"/>
      <c r="E46" s="219"/>
      <c r="F46" s="219"/>
      <c r="G46" s="15">
        <v>39</v>
      </c>
      <c r="H46" s="28">
        <v>0</v>
      </c>
      <c r="I46" s="28">
        <v>0</v>
      </c>
    </row>
    <row r="47" spans="1:9" ht="12.75" customHeight="1" x14ac:dyDescent="0.2">
      <c r="A47" s="219" t="s">
        <v>88</v>
      </c>
      <c r="B47" s="219"/>
      <c r="C47" s="219"/>
      <c r="D47" s="219"/>
      <c r="E47" s="219"/>
      <c r="F47" s="219"/>
      <c r="G47" s="15">
        <v>40</v>
      </c>
      <c r="H47" s="28">
        <v>108720000.93000001</v>
      </c>
      <c r="I47" s="28">
        <v>172871914.50999999</v>
      </c>
    </row>
    <row r="48" spans="1:9" ht="12.75" customHeight="1" x14ac:dyDescent="0.2">
      <c r="A48" s="219" t="s">
        <v>89</v>
      </c>
      <c r="B48" s="219"/>
      <c r="C48" s="219"/>
      <c r="D48" s="219"/>
      <c r="E48" s="219"/>
      <c r="F48" s="219"/>
      <c r="G48" s="15">
        <v>41</v>
      </c>
      <c r="H48" s="28">
        <v>0</v>
      </c>
      <c r="I48" s="28">
        <v>0</v>
      </c>
    </row>
    <row r="49" spans="1:9" ht="12.75" customHeight="1" x14ac:dyDescent="0.2">
      <c r="A49" s="219" t="s">
        <v>90</v>
      </c>
      <c r="B49" s="219"/>
      <c r="C49" s="219"/>
      <c r="D49" s="219"/>
      <c r="E49" s="219"/>
      <c r="F49" s="219"/>
      <c r="G49" s="15">
        <v>42</v>
      </c>
      <c r="H49" s="28">
        <v>0</v>
      </c>
      <c r="I49" s="28">
        <v>0</v>
      </c>
    </row>
    <row r="50" spans="1:9" ht="12.75" customHeight="1" x14ac:dyDescent="0.2">
      <c r="A50" s="219" t="s">
        <v>91</v>
      </c>
      <c r="B50" s="219"/>
      <c r="C50" s="219"/>
      <c r="D50" s="219"/>
      <c r="E50" s="219"/>
      <c r="F50" s="219"/>
      <c r="G50" s="15">
        <v>43</v>
      </c>
      <c r="H50" s="28">
        <v>0</v>
      </c>
      <c r="I50" s="28">
        <v>1186.17</v>
      </c>
    </row>
    <row r="51" spans="1:9" ht="12.75" customHeight="1" x14ac:dyDescent="0.2">
      <c r="A51" s="219" t="s">
        <v>92</v>
      </c>
      <c r="B51" s="219"/>
      <c r="C51" s="219"/>
      <c r="D51" s="219"/>
      <c r="E51" s="219"/>
      <c r="F51" s="219"/>
      <c r="G51" s="15">
        <v>44</v>
      </c>
      <c r="H51" s="28">
        <v>0</v>
      </c>
      <c r="I51" s="28">
        <v>0</v>
      </c>
    </row>
    <row r="52" spans="1:9" ht="12.75" customHeight="1" x14ac:dyDescent="0.2">
      <c r="A52" s="219" t="s">
        <v>93</v>
      </c>
      <c r="B52" s="219"/>
      <c r="C52" s="219"/>
      <c r="D52" s="219"/>
      <c r="E52" s="219"/>
      <c r="F52" s="219"/>
      <c r="G52" s="15">
        <v>45</v>
      </c>
      <c r="H52" s="28">
        <v>0</v>
      </c>
      <c r="I52" s="28">
        <v>0</v>
      </c>
    </row>
    <row r="53" spans="1:9" ht="12.75" customHeight="1" x14ac:dyDescent="0.2">
      <c r="A53" s="220" t="s">
        <v>94</v>
      </c>
      <c r="B53" s="220"/>
      <c r="C53" s="220"/>
      <c r="D53" s="220"/>
      <c r="E53" s="220"/>
      <c r="F53" s="220"/>
      <c r="G53" s="16">
        <v>46</v>
      </c>
      <c r="H53" s="29">
        <f>SUM(H54:H59)</f>
        <v>286431522.57999998</v>
      </c>
      <c r="I53" s="29">
        <f>SUM(I54:I59)</f>
        <v>288486354.44</v>
      </c>
    </row>
    <row r="54" spans="1:9" ht="12.75" customHeight="1" x14ac:dyDescent="0.2">
      <c r="A54" s="219" t="s">
        <v>95</v>
      </c>
      <c r="B54" s="219"/>
      <c r="C54" s="219"/>
      <c r="D54" s="219"/>
      <c r="E54" s="219"/>
      <c r="F54" s="219"/>
      <c r="G54" s="15">
        <v>47</v>
      </c>
      <c r="H54" s="28">
        <v>1060802.51</v>
      </c>
      <c r="I54" s="28">
        <v>1029736.91</v>
      </c>
    </row>
    <row r="55" spans="1:9" ht="23.45" customHeight="1" x14ac:dyDescent="0.2">
      <c r="A55" s="219" t="s">
        <v>96</v>
      </c>
      <c r="B55" s="219"/>
      <c r="C55" s="219"/>
      <c r="D55" s="219"/>
      <c r="E55" s="219"/>
      <c r="F55" s="219"/>
      <c r="G55" s="15">
        <v>48</v>
      </c>
      <c r="H55" s="28">
        <v>113331691.63</v>
      </c>
      <c r="I55" s="28">
        <v>112343450.06999999</v>
      </c>
    </row>
    <row r="56" spans="1:9" ht="12.75" customHeight="1" x14ac:dyDescent="0.2">
      <c r="A56" s="219" t="s">
        <v>97</v>
      </c>
      <c r="B56" s="219"/>
      <c r="C56" s="219"/>
      <c r="D56" s="219"/>
      <c r="E56" s="219"/>
      <c r="F56" s="219"/>
      <c r="G56" s="15">
        <v>49</v>
      </c>
      <c r="H56" s="28">
        <v>158224271.62</v>
      </c>
      <c r="I56" s="28">
        <v>164000902.66999999</v>
      </c>
    </row>
    <row r="57" spans="1:9" ht="12.75" customHeight="1" x14ac:dyDescent="0.2">
      <c r="A57" s="219" t="s">
        <v>98</v>
      </c>
      <c r="B57" s="219"/>
      <c r="C57" s="219"/>
      <c r="D57" s="219"/>
      <c r="E57" s="219"/>
      <c r="F57" s="219"/>
      <c r="G57" s="15">
        <v>50</v>
      </c>
      <c r="H57" s="28">
        <v>0</v>
      </c>
      <c r="I57" s="28">
        <v>0</v>
      </c>
    </row>
    <row r="58" spans="1:9" ht="12.75" customHeight="1" x14ac:dyDescent="0.2">
      <c r="A58" s="219" t="s">
        <v>99</v>
      </c>
      <c r="B58" s="219"/>
      <c r="C58" s="219"/>
      <c r="D58" s="219"/>
      <c r="E58" s="219"/>
      <c r="F58" s="219"/>
      <c r="G58" s="15">
        <v>51</v>
      </c>
      <c r="H58" s="28">
        <v>7245871.5199999996</v>
      </c>
      <c r="I58" s="28">
        <v>1350301.98</v>
      </c>
    </row>
    <row r="59" spans="1:9" ht="12.75" customHeight="1" x14ac:dyDescent="0.2">
      <c r="A59" s="219" t="s">
        <v>100</v>
      </c>
      <c r="B59" s="219"/>
      <c r="C59" s="219"/>
      <c r="D59" s="219"/>
      <c r="E59" s="219"/>
      <c r="F59" s="219"/>
      <c r="G59" s="15">
        <v>52</v>
      </c>
      <c r="H59" s="28">
        <v>6568885.2999999998</v>
      </c>
      <c r="I59" s="28">
        <v>9761962.8100000005</v>
      </c>
    </row>
    <row r="60" spans="1:9" ht="12.75" customHeight="1" x14ac:dyDescent="0.2">
      <c r="A60" s="220" t="s">
        <v>101</v>
      </c>
      <c r="B60" s="220"/>
      <c r="C60" s="220"/>
      <c r="D60" s="220"/>
      <c r="E60" s="220"/>
      <c r="F60" s="220"/>
      <c r="G60" s="16">
        <v>53</v>
      </c>
      <c r="H60" s="29">
        <f>SUM(H61:H69)</f>
        <v>48489532.420000002</v>
      </c>
      <c r="I60" s="29">
        <f>SUM(I61:I69)</f>
        <v>68577743.099999994</v>
      </c>
    </row>
    <row r="61" spans="1:9" ht="12.75" customHeight="1" x14ac:dyDescent="0.2">
      <c r="A61" s="219" t="s">
        <v>102</v>
      </c>
      <c r="B61" s="219"/>
      <c r="C61" s="219"/>
      <c r="D61" s="219"/>
      <c r="E61" s="219"/>
      <c r="F61" s="219"/>
      <c r="G61" s="15">
        <v>54</v>
      </c>
      <c r="H61" s="28">
        <v>0</v>
      </c>
      <c r="I61" s="28">
        <v>0</v>
      </c>
    </row>
    <row r="62" spans="1:9" ht="27.6" customHeight="1" x14ac:dyDescent="0.2">
      <c r="A62" s="219" t="s">
        <v>103</v>
      </c>
      <c r="B62" s="219"/>
      <c r="C62" s="219"/>
      <c r="D62" s="219"/>
      <c r="E62" s="219"/>
      <c r="F62" s="219"/>
      <c r="G62" s="15">
        <v>55</v>
      </c>
      <c r="H62" s="28">
        <v>0</v>
      </c>
      <c r="I62" s="28">
        <v>0</v>
      </c>
    </row>
    <row r="63" spans="1:9" ht="12.75" customHeight="1" x14ac:dyDescent="0.2">
      <c r="A63" s="219" t="s">
        <v>104</v>
      </c>
      <c r="B63" s="219"/>
      <c r="C63" s="219"/>
      <c r="D63" s="219"/>
      <c r="E63" s="219"/>
      <c r="F63" s="219"/>
      <c r="G63" s="15">
        <v>56</v>
      </c>
      <c r="H63" s="28">
        <v>0</v>
      </c>
      <c r="I63" s="28">
        <v>0</v>
      </c>
    </row>
    <row r="64" spans="1:9" ht="26.1" customHeight="1" x14ac:dyDescent="0.2">
      <c r="A64" s="219" t="s">
        <v>105</v>
      </c>
      <c r="B64" s="219"/>
      <c r="C64" s="219"/>
      <c r="D64" s="219"/>
      <c r="E64" s="219"/>
      <c r="F64" s="219"/>
      <c r="G64" s="15">
        <v>57</v>
      </c>
      <c r="H64" s="28">
        <v>0</v>
      </c>
      <c r="I64" s="28">
        <v>0</v>
      </c>
    </row>
    <row r="65" spans="1:9" ht="21.6" customHeight="1" x14ac:dyDescent="0.2">
      <c r="A65" s="219" t="s">
        <v>106</v>
      </c>
      <c r="B65" s="219"/>
      <c r="C65" s="219"/>
      <c r="D65" s="219"/>
      <c r="E65" s="219"/>
      <c r="F65" s="219"/>
      <c r="G65" s="15">
        <v>58</v>
      </c>
      <c r="H65" s="28">
        <v>0</v>
      </c>
      <c r="I65" s="28">
        <v>0</v>
      </c>
    </row>
    <row r="66" spans="1:9" ht="21.6" customHeight="1" x14ac:dyDescent="0.2">
      <c r="A66" s="219" t="s">
        <v>107</v>
      </c>
      <c r="B66" s="219"/>
      <c r="C66" s="219"/>
      <c r="D66" s="219"/>
      <c r="E66" s="219"/>
      <c r="F66" s="219"/>
      <c r="G66" s="15">
        <v>59</v>
      </c>
      <c r="H66" s="28">
        <v>0</v>
      </c>
      <c r="I66" s="28">
        <v>0</v>
      </c>
    </row>
    <row r="67" spans="1:9" ht="12.75" customHeight="1" x14ac:dyDescent="0.2">
      <c r="A67" s="219" t="s">
        <v>108</v>
      </c>
      <c r="B67" s="219"/>
      <c r="C67" s="219"/>
      <c r="D67" s="219"/>
      <c r="E67" s="219"/>
      <c r="F67" s="219"/>
      <c r="G67" s="15">
        <v>60</v>
      </c>
      <c r="H67" s="28">
        <v>48489532.420000002</v>
      </c>
      <c r="I67" s="28">
        <v>68577743.099999994</v>
      </c>
    </row>
    <row r="68" spans="1:9" ht="12.75" customHeight="1" x14ac:dyDescent="0.2">
      <c r="A68" s="219" t="s">
        <v>109</v>
      </c>
      <c r="B68" s="219"/>
      <c r="C68" s="219"/>
      <c r="D68" s="219"/>
      <c r="E68" s="219"/>
      <c r="F68" s="219"/>
      <c r="G68" s="15">
        <v>61</v>
      </c>
      <c r="H68" s="28">
        <v>0</v>
      </c>
      <c r="I68" s="28">
        <v>0</v>
      </c>
    </row>
    <row r="69" spans="1:9" ht="12.75" customHeight="1" x14ac:dyDescent="0.2">
      <c r="A69" s="219" t="s">
        <v>110</v>
      </c>
      <c r="B69" s="219"/>
      <c r="C69" s="219"/>
      <c r="D69" s="219"/>
      <c r="E69" s="219"/>
      <c r="F69" s="219"/>
      <c r="G69" s="15">
        <v>62</v>
      </c>
      <c r="H69" s="28">
        <v>0</v>
      </c>
      <c r="I69" s="28">
        <v>0</v>
      </c>
    </row>
    <row r="70" spans="1:9" ht="12.75" customHeight="1" x14ac:dyDescent="0.2">
      <c r="A70" s="219" t="s">
        <v>111</v>
      </c>
      <c r="B70" s="219"/>
      <c r="C70" s="219"/>
      <c r="D70" s="219"/>
      <c r="E70" s="219"/>
      <c r="F70" s="219"/>
      <c r="G70" s="15">
        <v>63</v>
      </c>
      <c r="H70" s="28">
        <v>182442832.53999999</v>
      </c>
      <c r="I70" s="28">
        <v>162926501.71000001</v>
      </c>
    </row>
    <row r="71" spans="1:9" ht="12.75" customHeight="1" x14ac:dyDescent="0.2">
      <c r="A71" s="236" t="s">
        <v>112</v>
      </c>
      <c r="B71" s="236"/>
      <c r="C71" s="236"/>
      <c r="D71" s="236"/>
      <c r="E71" s="236"/>
      <c r="F71" s="236"/>
      <c r="G71" s="15">
        <v>64</v>
      </c>
      <c r="H71" s="28">
        <v>11382212.92</v>
      </c>
      <c r="I71" s="28">
        <v>10356216.59</v>
      </c>
    </row>
    <row r="72" spans="1:9" ht="12.75" customHeight="1" x14ac:dyDescent="0.2">
      <c r="A72" s="221" t="s">
        <v>113</v>
      </c>
      <c r="B72" s="221"/>
      <c r="C72" s="221"/>
      <c r="D72" s="221"/>
      <c r="E72" s="221"/>
      <c r="F72" s="221"/>
      <c r="G72" s="16">
        <v>65</v>
      </c>
      <c r="H72" s="29">
        <f>H8+H9+H44+H71</f>
        <v>819127331.29999995</v>
      </c>
      <c r="I72" s="29">
        <f>I8+I9+I44+I71</f>
        <v>913115460.08000004</v>
      </c>
    </row>
    <row r="73" spans="1:9" ht="12.75" customHeight="1" x14ac:dyDescent="0.2">
      <c r="A73" s="236" t="s">
        <v>114</v>
      </c>
      <c r="B73" s="236"/>
      <c r="C73" s="236"/>
      <c r="D73" s="236"/>
      <c r="E73" s="236"/>
      <c r="F73" s="236"/>
      <c r="G73" s="15">
        <v>66</v>
      </c>
      <c r="H73" s="28"/>
      <c r="I73" s="28"/>
    </row>
    <row r="74" spans="1:9" x14ac:dyDescent="0.2">
      <c r="A74" s="238" t="s">
        <v>115</v>
      </c>
      <c r="B74" s="239"/>
      <c r="C74" s="239"/>
      <c r="D74" s="239"/>
      <c r="E74" s="239"/>
      <c r="F74" s="239"/>
      <c r="G74" s="239"/>
      <c r="H74" s="239"/>
      <c r="I74" s="239"/>
    </row>
    <row r="75" spans="1:9" ht="12.75" customHeight="1" x14ac:dyDescent="0.2">
      <c r="A75" s="221" t="s">
        <v>116</v>
      </c>
      <c r="B75" s="221"/>
      <c r="C75" s="221"/>
      <c r="D75" s="221"/>
      <c r="E75" s="221"/>
      <c r="F75" s="221"/>
      <c r="G75" s="16">
        <v>67</v>
      </c>
      <c r="H75" s="29">
        <f>H76+H77+H78+H84+H85+H89+H92+H95</f>
        <v>291133930.19999999</v>
      </c>
      <c r="I75" s="29">
        <f>I76+I77+I78+I84+I85+I89+I92+I95</f>
        <v>323367309.62</v>
      </c>
    </row>
    <row r="76" spans="1:9" ht="12.75" customHeight="1" x14ac:dyDescent="0.2">
      <c r="A76" s="219" t="s">
        <v>117</v>
      </c>
      <c r="B76" s="219"/>
      <c r="C76" s="219"/>
      <c r="D76" s="219"/>
      <c r="E76" s="219"/>
      <c r="F76" s="219"/>
      <c r="G76" s="15">
        <v>68</v>
      </c>
      <c r="H76" s="28">
        <v>133165000</v>
      </c>
      <c r="I76" s="28">
        <v>133165000</v>
      </c>
    </row>
    <row r="77" spans="1:9" ht="12.75" customHeight="1" x14ac:dyDescent="0.2">
      <c r="A77" s="219" t="s">
        <v>118</v>
      </c>
      <c r="B77" s="219"/>
      <c r="C77" s="219"/>
      <c r="D77" s="219"/>
      <c r="E77" s="219"/>
      <c r="F77" s="219"/>
      <c r="G77" s="15">
        <v>69</v>
      </c>
      <c r="H77" s="28">
        <v>0</v>
      </c>
      <c r="I77" s="28">
        <v>0</v>
      </c>
    </row>
    <row r="78" spans="1:9" ht="12.75" customHeight="1" x14ac:dyDescent="0.2">
      <c r="A78" s="220" t="s">
        <v>119</v>
      </c>
      <c r="B78" s="220"/>
      <c r="C78" s="220"/>
      <c r="D78" s="220"/>
      <c r="E78" s="220"/>
      <c r="F78" s="220"/>
      <c r="G78" s="16">
        <v>70</v>
      </c>
      <c r="H78" s="29">
        <f>SUM(H79:H83)</f>
        <v>21290255.640000001</v>
      </c>
      <c r="I78" s="29">
        <f>SUM(I79:I83)</f>
        <v>21290255.640000001</v>
      </c>
    </row>
    <row r="79" spans="1:9" ht="12.75" customHeight="1" x14ac:dyDescent="0.2">
      <c r="A79" s="219" t="s">
        <v>120</v>
      </c>
      <c r="B79" s="219"/>
      <c r="C79" s="219"/>
      <c r="D79" s="219"/>
      <c r="E79" s="219"/>
      <c r="F79" s="219"/>
      <c r="G79" s="15">
        <v>71</v>
      </c>
      <c r="H79" s="28">
        <v>6658250</v>
      </c>
      <c r="I79" s="28">
        <v>6658250</v>
      </c>
    </row>
    <row r="80" spans="1:9" ht="12.75" customHeight="1" x14ac:dyDescent="0.2">
      <c r="A80" s="219" t="s">
        <v>121</v>
      </c>
      <c r="B80" s="219"/>
      <c r="C80" s="219"/>
      <c r="D80" s="219"/>
      <c r="E80" s="219"/>
      <c r="F80" s="219"/>
      <c r="G80" s="15">
        <v>72</v>
      </c>
      <c r="H80" s="28">
        <v>14872545.640000001</v>
      </c>
      <c r="I80" s="28">
        <v>14872545.640000001</v>
      </c>
    </row>
    <row r="81" spans="1:9" ht="12.75" customHeight="1" x14ac:dyDescent="0.2">
      <c r="A81" s="219" t="s">
        <v>122</v>
      </c>
      <c r="B81" s="219"/>
      <c r="C81" s="219"/>
      <c r="D81" s="219"/>
      <c r="E81" s="219"/>
      <c r="F81" s="219"/>
      <c r="G81" s="15">
        <v>73</v>
      </c>
      <c r="H81" s="28">
        <v>-240540</v>
      </c>
      <c r="I81" s="28">
        <v>-240540</v>
      </c>
    </row>
    <row r="82" spans="1:9" ht="12.75" customHeight="1" x14ac:dyDescent="0.2">
      <c r="A82" s="219" t="s">
        <v>123</v>
      </c>
      <c r="B82" s="219"/>
      <c r="C82" s="219"/>
      <c r="D82" s="219"/>
      <c r="E82" s="219"/>
      <c r="F82" s="219"/>
      <c r="G82" s="15">
        <v>74</v>
      </c>
      <c r="H82" s="28">
        <v>0</v>
      </c>
      <c r="I82" s="28">
        <v>0</v>
      </c>
    </row>
    <row r="83" spans="1:9" ht="12.75" customHeight="1" x14ac:dyDescent="0.2">
      <c r="A83" s="219" t="s">
        <v>124</v>
      </c>
      <c r="B83" s="219"/>
      <c r="C83" s="219"/>
      <c r="D83" s="219"/>
      <c r="E83" s="219"/>
      <c r="F83" s="219"/>
      <c r="G83" s="15">
        <v>75</v>
      </c>
      <c r="H83" s="28">
        <v>0</v>
      </c>
      <c r="I83" s="28">
        <v>0</v>
      </c>
    </row>
    <row r="84" spans="1:9" ht="12.75" customHeight="1" x14ac:dyDescent="0.2">
      <c r="A84" s="237" t="s">
        <v>125</v>
      </c>
      <c r="B84" s="237"/>
      <c r="C84" s="237"/>
      <c r="D84" s="237"/>
      <c r="E84" s="237"/>
      <c r="F84" s="237"/>
      <c r="G84" s="109">
        <v>76</v>
      </c>
      <c r="H84" s="110">
        <v>0</v>
      </c>
      <c r="I84" s="110">
        <v>0</v>
      </c>
    </row>
    <row r="85" spans="1:9" ht="12.75" customHeight="1" x14ac:dyDescent="0.2">
      <c r="A85" s="220" t="s">
        <v>126</v>
      </c>
      <c r="B85" s="220"/>
      <c r="C85" s="220"/>
      <c r="D85" s="220"/>
      <c r="E85" s="220"/>
      <c r="F85" s="220"/>
      <c r="G85" s="16">
        <v>77</v>
      </c>
      <c r="H85" s="29">
        <f>H86+H87+H88</f>
        <v>0</v>
      </c>
      <c r="I85" s="29">
        <f>I86+I87+I88</f>
        <v>0</v>
      </c>
    </row>
    <row r="86" spans="1:9" ht="12.75" customHeight="1" x14ac:dyDescent="0.2">
      <c r="A86" s="219" t="s">
        <v>127</v>
      </c>
      <c r="B86" s="219"/>
      <c r="C86" s="219"/>
      <c r="D86" s="219"/>
      <c r="E86" s="219"/>
      <c r="F86" s="219"/>
      <c r="G86" s="15">
        <v>78</v>
      </c>
      <c r="H86" s="28"/>
      <c r="I86" s="28"/>
    </row>
    <row r="87" spans="1:9" ht="12.75" customHeight="1" x14ac:dyDescent="0.2">
      <c r="A87" s="219" t="s">
        <v>128</v>
      </c>
      <c r="B87" s="219"/>
      <c r="C87" s="219"/>
      <c r="D87" s="219"/>
      <c r="E87" s="219"/>
      <c r="F87" s="219"/>
      <c r="G87" s="15">
        <v>79</v>
      </c>
      <c r="H87" s="28"/>
      <c r="I87" s="28"/>
    </row>
    <row r="88" spans="1:9" ht="12.75" customHeight="1" x14ac:dyDescent="0.2">
      <c r="A88" s="219" t="s">
        <v>129</v>
      </c>
      <c r="B88" s="219"/>
      <c r="C88" s="219"/>
      <c r="D88" s="219"/>
      <c r="E88" s="219"/>
      <c r="F88" s="219"/>
      <c r="G88" s="15">
        <v>80</v>
      </c>
      <c r="H88" s="28"/>
      <c r="I88" s="28"/>
    </row>
    <row r="89" spans="1:9" ht="24" customHeight="1" x14ac:dyDescent="0.2">
      <c r="A89" s="220" t="s">
        <v>130</v>
      </c>
      <c r="B89" s="220"/>
      <c r="C89" s="220"/>
      <c r="D89" s="220"/>
      <c r="E89" s="220"/>
      <c r="F89" s="220"/>
      <c r="G89" s="16">
        <v>81</v>
      </c>
      <c r="H89" s="29">
        <f>H90-H91</f>
        <v>24830594.809999999</v>
      </c>
      <c r="I89" s="29">
        <f>I90-I91</f>
        <v>136678674.56</v>
      </c>
    </row>
    <row r="90" spans="1:9" ht="12.75" customHeight="1" x14ac:dyDescent="0.2">
      <c r="A90" s="219" t="s">
        <v>131</v>
      </c>
      <c r="B90" s="219"/>
      <c r="C90" s="219"/>
      <c r="D90" s="219"/>
      <c r="E90" s="219"/>
      <c r="F90" s="219"/>
      <c r="G90" s="15">
        <v>82</v>
      </c>
      <c r="H90" s="28">
        <v>24830594.809999999</v>
      </c>
      <c r="I90" s="28">
        <v>136678674.56</v>
      </c>
    </row>
    <row r="91" spans="1:9" ht="12.75" customHeight="1" x14ac:dyDescent="0.2">
      <c r="A91" s="219" t="s">
        <v>132</v>
      </c>
      <c r="B91" s="219"/>
      <c r="C91" s="219"/>
      <c r="D91" s="219"/>
      <c r="E91" s="219"/>
      <c r="F91" s="219"/>
      <c r="G91" s="15">
        <v>83</v>
      </c>
      <c r="H91" s="28">
        <v>0</v>
      </c>
      <c r="I91" s="28">
        <v>0</v>
      </c>
    </row>
    <row r="92" spans="1:9" ht="12.75" customHeight="1" x14ac:dyDescent="0.2">
      <c r="A92" s="220" t="s">
        <v>133</v>
      </c>
      <c r="B92" s="220"/>
      <c r="C92" s="220"/>
      <c r="D92" s="220"/>
      <c r="E92" s="220"/>
      <c r="F92" s="220"/>
      <c r="G92" s="16">
        <v>84</v>
      </c>
      <c r="H92" s="29">
        <f>H93-H94</f>
        <v>111848079.75</v>
      </c>
      <c r="I92" s="29">
        <f>I93-I94</f>
        <v>32233379.420000002</v>
      </c>
    </row>
    <row r="93" spans="1:9" ht="12.75" customHeight="1" x14ac:dyDescent="0.2">
      <c r="A93" s="219" t="s">
        <v>134</v>
      </c>
      <c r="B93" s="219"/>
      <c r="C93" s="219"/>
      <c r="D93" s="219"/>
      <c r="E93" s="219"/>
      <c r="F93" s="219"/>
      <c r="G93" s="15">
        <v>85</v>
      </c>
      <c r="H93" s="28">
        <v>111848079.75</v>
      </c>
      <c r="I93" s="28">
        <v>32233379.420000002</v>
      </c>
    </row>
    <row r="94" spans="1:9" ht="12.75" customHeight="1" x14ac:dyDescent="0.2">
      <c r="A94" s="219" t="s">
        <v>135</v>
      </c>
      <c r="B94" s="219"/>
      <c r="C94" s="219"/>
      <c r="D94" s="219"/>
      <c r="E94" s="219"/>
      <c r="F94" s="219"/>
      <c r="G94" s="15">
        <v>86</v>
      </c>
      <c r="H94" s="28">
        <v>0</v>
      </c>
      <c r="I94" s="28">
        <v>0</v>
      </c>
    </row>
    <row r="95" spans="1:9" ht="12.75" customHeight="1" x14ac:dyDescent="0.2">
      <c r="A95" s="219" t="s">
        <v>136</v>
      </c>
      <c r="B95" s="219"/>
      <c r="C95" s="219"/>
      <c r="D95" s="219"/>
      <c r="E95" s="219"/>
      <c r="F95" s="219"/>
      <c r="G95" s="15">
        <v>87</v>
      </c>
      <c r="H95" s="28">
        <v>0</v>
      </c>
      <c r="I95" s="28">
        <v>0</v>
      </c>
    </row>
    <row r="96" spans="1:9" ht="12.75" customHeight="1" x14ac:dyDescent="0.2">
      <c r="A96" s="221" t="s">
        <v>137</v>
      </c>
      <c r="B96" s="221"/>
      <c r="C96" s="221"/>
      <c r="D96" s="221"/>
      <c r="E96" s="221"/>
      <c r="F96" s="221"/>
      <c r="G96" s="16">
        <v>88</v>
      </c>
      <c r="H96" s="29">
        <f>SUM(H97:H102)</f>
        <v>22454874.700000003</v>
      </c>
      <c r="I96" s="29">
        <f>SUM(I97:I102)</f>
        <v>21016294.100000001</v>
      </c>
    </row>
    <row r="97" spans="1:9" ht="31.7" customHeight="1" x14ac:dyDescent="0.2">
      <c r="A97" s="219" t="s">
        <v>138</v>
      </c>
      <c r="B97" s="219"/>
      <c r="C97" s="219"/>
      <c r="D97" s="219"/>
      <c r="E97" s="219"/>
      <c r="F97" s="219"/>
      <c r="G97" s="15">
        <v>89</v>
      </c>
      <c r="H97" s="28">
        <v>5580404.9800000004</v>
      </c>
      <c r="I97" s="28">
        <v>5640158.5499999998</v>
      </c>
    </row>
    <row r="98" spans="1:9" ht="12.75" customHeight="1" x14ac:dyDescent="0.2">
      <c r="A98" s="219" t="s">
        <v>139</v>
      </c>
      <c r="B98" s="219"/>
      <c r="C98" s="219"/>
      <c r="D98" s="219"/>
      <c r="E98" s="219"/>
      <c r="F98" s="219"/>
      <c r="G98" s="15">
        <v>90</v>
      </c>
      <c r="H98" s="28">
        <v>0</v>
      </c>
      <c r="I98" s="28">
        <v>0</v>
      </c>
    </row>
    <row r="99" spans="1:9" ht="12.75" customHeight="1" x14ac:dyDescent="0.2">
      <c r="A99" s="219" t="s">
        <v>140</v>
      </c>
      <c r="B99" s="219"/>
      <c r="C99" s="219"/>
      <c r="D99" s="219"/>
      <c r="E99" s="219"/>
      <c r="F99" s="219"/>
      <c r="G99" s="15">
        <v>91</v>
      </c>
      <c r="H99" s="28">
        <v>851399.98</v>
      </c>
      <c r="I99" s="28">
        <v>851399.98</v>
      </c>
    </row>
    <row r="100" spans="1:9" ht="12.75" customHeight="1" x14ac:dyDescent="0.2">
      <c r="A100" s="219" t="s">
        <v>141</v>
      </c>
      <c r="B100" s="219"/>
      <c r="C100" s="219"/>
      <c r="D100" s="219"/>
      <c r="E100" s="219"/>
      <c r="F100" s="219"/>
      <c r="G100" s="15">
        <v>92</v>
      </c>
      <c r="H100" s="28">
        <v>0</v>
      </c>
      <c r="I100" s="28">
        <v>0</v>
      </c>
    </row>
    <row r="101" spans="1:9" ht="12.75" customHeight="1" x14ac:dyDescent="0.2">
      <c r="A101" s="219" t="s">
        <v>142</v>
      </c>
      <c r="B101" s="219"/>
      <c r="C101" s="219"/>
      <c r="D101" s="219"/>
      <c r="E101" s="219"/>
      <c r="F101" s="219"/>
      <c r="G101" s="15">
        <v>93</v>
      </c>
      <c r="H101" s="28">
        <v>3513456.05</v>
      </c>
      <c r="I101" s="28">
        <v>3279991.49</v>
      </c>
    </row>
    <row r="102" spans="1:9" ht="12.75" customHeight="1" x14ac:dyDescent="0.2">
      <c r="A102" s="219" t="s">
        <v>143</v>
      </c>
      <c r="B102" s="219"/>
      <c r="C102" s="219"/>
      <c r="D102" s="219"/>
      <c r="E102" s="219"/>
      <c r="F102" s="219"/>
      <c r="G102" s="15">
        <v>94</v>
      </c>
      <c r="H102" s="28">
        <v>12509613.689999999</v>
      </c>
      <c r="I102" s="28">
        <v>11244744.08</v>
      </c>
    </row>
    <row r="103" spans="1:9" ht="12.75" customHeight="1" x14ac:dyDescent="0.2">
      <c r="A103" s="221" t="s">
        <v>144</v>
      </c>
      <c r="B103" s="221"/>
      <c r="C103" s="221"/>
      <c r="D103" s="221"/>
      <c r="E103" s="221"/>
      <c r="F103" s="221"/>
      <c r="G103" s="16">
        <v>95</v>
      </c>
      <c r="H103" s="29">
        <f>SUM(H104:H114)</f>
        <v>8574907.2400000002</v>
      </c>
      <c r="I103" s="29">
        <f>SUM(I104:I114)</f>
        <v>27429066.579999998</v>
      </c>
    </row>
    <row r="104" spans="1:9" ht="12.75" customHeight="1" x14ac:dyDescent="0.2">
      <c r="A104" s="219" t="s">
        <v>145</v>
      </c>
      <c r="B104" s="219"/>
      <c r="C104" s="219"/>
      <c r="D104" s="219"/>
      <c r="E104" s="219"/>
      <c r="F104" s="219"/>
      <c r="G104" s="15">
        <v>96</v>
      </c>
      <c r="H104" s="28">
        <v>79097.320000000007</v>
      </c>
      <c r="I104" s="28">
        <v>0</v>
      </c>
    </row>
    <row r="105" spans="1:9" ht="24.6" customHeight="1" x14ac:dyDescent="0.2">
      <c r="A105" s="219" t="s">
        <v>146</v>
      </c>
      <c r="B105" s="219"/>
      <c r="C105" s="219"/>
      <c r="D105" s="219"/>
      <c r="E105" s="219"/>
      <c r="F105" s="219"/>
      <c r="G105" s="15">
        <v>97</v>
      </c>
      <c r="H105" s="28">
        <v>0</v>
      </c>
      <c r="I105" s="28">
        <v>0</v>
      </c>
    </row>
    <row r="106" spans="1:9" ht="12.75" customHeight="1" x14ac:dyDescent="0.2">
      <c r="A106" s="219" t="s">
        <v>147</v>
      </c>
      <c r="B106" s="219"/>
      <c r="C106" s="219"/>
      <c r="D106" s="219"/>
      <c r="E106" s="219"/>
      <c r="F106" s="219"/>
      <c r="G106" s="15">
        <v>98</v>
      </c>
      <c r="H106" s="28">
        <v>0</v>
      </c>
      <c r="I106" s="28">
        <v>0</v>
      </c>
    </row>
    <row r="107" spans="1:9" ht="21.6" customHeight="1" x14ac:dyDescent="0.2">
      <c r="A107" s="219" t="s">
        <v>148</v>
      </c>
      <c r="B107" s="219"/>
      <c r="C107" s="219"/>
      <c r="D107" s="219"/>
      <c r="E107" s="219"/>
      <c r="F107" s="219"/>
      <c r="G107" s="15">
        <v>99</v>
      </c>
      <c r="H107" s="28">
        <v>0</v>
      </c>
      <c r="I107" s="28">
        <v>0</v>
      </c>
    </row>
    <row r="108" spans="1:9" ht="12.75" customHeight="1" x14ac:dyDescent="0.2">
      <c r="A108" s="219" t="s">
        <v>149</v>
      </c>
      <c r="B108" s="219"/>
      <c r="C108" s="219"/>
      <c r="D108" s="219"/>
      <c r="E108" s="219"/>
      <c r="F108" s="219"/>
      <c r="G108" s="15">
        <v>100</v>
      </c>
      <c r="H108" s="28">
        <v>0</v>
      </c>
      <c r="I108" s="28">
        <v>0</v>
      </c>
    </row>
    <row r="109" spans="1:9" ht="12.75" customHeight="1" x14ac:dyDescent="0.2">
      <c r="A109" s="219" t="s">
        <v>150</v>
      </c>
      <c r="B109" s="219"/>
      <c r="C109" s="219"/>
      <c r="D109" s="219"/>
      <c r="E109" s="219"/>
      <c r="F109" s="219"/>
      <c r="G109" s="15">
        <v>101</v>
      </c>
      <c r="H109" s="28">
        <v>5668339.7999999998</v>
      </c>
      <c r="I109" s="28">
        <v>24607038.039999999</v>
      </c>
    </row>
    <row r="110" spans="1:9" ht="12.75" customHeight="1" x14ac:dyDescent="0.2">
      <c r="A110" s="219" t="s">
        <v>151</v>
      </c>
      <c r="B110" s="219"/>
      <c r="C110" s="219"/>
      <c r="D110" s="219"/>
      <c r="E110" s="219"/>
      <c r="F110" s="219"/>
      <c r="G110" s="15">
        <v>102</v>
      </c>
      <c r="H110" s="28">
        <v>0</v>
      </c>
      <c r="I110" s="28">
        <v>0</v>
      </c>
    </row>
    <row r="111" spans="1:9" ht="12.75" customHeight="1" x14ac:dyDescent="0.2">
      <c r="A111" s="219" t="s">
        <v>152</v>
      </c>
      <c r="B111" s="219"/>
      <c r="C111" s="219"/>
      <c r="D111" s="219"/>
      <c r="E111" s="219"/>
      <c r="F111" s="219"/>
      <c r="G111" s="15">
        <v>103</v>
      </c>
      <c r="H111" s="28">
        <v>0</v>
      </c>
      <c r="I111" s="28">
        <v>0</v>
      </c>
    </row>
    <row r="112" spans="1:9" ht="12.75" customHeight="1" x14ac:dyDescent="0.2">
      <c r="A112" s="219" t="s">
        <v>153</v>
      </c>
      <c r="B112" s="219"/>
      <c r="C112" s="219"/>
      <c r="D112" s="219"/>
      <c r="E112" s="219"/>
      <c r="F112" s="219"/>
      <c r="G112" s="15">
        <v>104</v>
      </c>
      <c r="H112" s="28">
        <v>0</v>
      </c>
      <c r="I112" s="28">
        <v>0</v>
      </c>
    </row>
    <row r="113" spans="1:9" ht="12.75" customHeight="1" x14ac:dyDescent="0.2">
      <c r="A113" s="219" t="s">
        <v>154</v>
      </c>
      <c r="B113" s="219"/>
      <c r="C113" s="219"/>
      <c r="D113" s="219"/>
      <c r="E113" s="219"/>
      <c r="F113" s="219"/>
      <c r="G113" s="15">
        <v>105</v>
      </c>
      <c r="H113" s="28">
        <v>2827470.12</v>
      </c>
      <c r="I113" s="28">
        <v>2822028.54</v>
      </c>
    </row>
    <row r="114" spans="1:9" ht="12.75" customHeight="1" x14ac:dyDescent="0.2">
      <c r="A114" s="219" t="s">
        <v>155</v>
      </c>
      <c r="B114" s="219"/>
      <c r="C114" s="219"/>
      <c r="D114" s="219"/>
      <c r="E114" s="219"/>
      <c r="F114" s="219"/>
      <c r="G114" s="15">
        <v>106</v>
      </c>
      <c r="H114" s="28">
        <v>0</v>
      </c>
      <c r="I114" s="28">
        <v>0</v>
      </c>
    </row>
    <row r="115" spans="1:9" ht="12.75" customHeight="1" x14ac:dyDescent="0.2">
      <c r="A115" s="221" t="s">
        <v>156</v>
      </c>
      <c r="B115" s="221"/>
      <c r="C115" s="221"/>
      <c r="D115" s="221"/>
      <c r="E115" s="221"/>
      <c r="F115" s="221"/>
      <c r="G115" s="16">
        <v>107</v>
      </c>
      <c r="H115" s="29">
        <f>SUM(H116:H129)</f>
        <v>219394695.75999999</v>
      </c>
      <c r="I115" s="29">
        <f>SUM(I116:I129)</f>
        <v>248712243.69</v>
      </c>
    </row>
    <row r="116" spans="1:9" ht="12.75" customHeight="1" x14ac:dyDescent="0.2">
      <c r="A116" s="219" t="s">
        <v>157</v>
      </c>
      <c r="B116" s="219"/>
      <c r="C116" s="219"/>
      <c r="D116" s="219"/>
      <c r="E116" s="219"/>
      <c r="F116" s="219"/>
      <c r="G116" s="15">
        <v>108</v>
      </c>
      <c r="H116" s="28">
        <v>29099664.010000002</v>
      </c>
      <c r="I116" s="28">
        <v>18255155.710000001</v>
      </c>
    </row>
    <row r="117" spans="1:9" ht="22.35" customHeight="1" x14ac:dyDescent="0.2">
      <c r="A117" s="219" t="s">
        <v>158</v>
      </c>
      <c r="B117" s="219"/>
      <c r="C117" s="219"/>
      <c r="D117" s="219"/>
      <c r="E117" s="219"/>
      <c r="F117" s="219"/>
      <c r="G117" s="15">
        <v>109</v>
      </c>
      <c r="H117" s="28">
        <v>0</v>
      </c>
      <c r="I117" s="28">
        <v>0</v>
      </c>
    </row>
    <row r="118" spans="1:9" ht="12.75" customHeight="1" x14ac:dyDescent="0.2">
      <c r="A118" s="219" t="s">
        <v>159</v>
      </c>
      <c r="B118" s="219"/>
      <c r="C118" s="219"/>
      <c r="D118" s="219"/>
      <c r="E118" s="219"/>
      <c r="F118" s="219"/>
      <c r="G118" s="15">
        <v>110</v>
      </c>
      <c r="H118" s="28">
        <v>33211736.190000001</v>
      </c>
      <c r="I118" s="28">
        <v>62366053.450000003</v>
      </c>
    </row>
    <row r="119" spans="1:9" ht="23.45" customHeight="1" x14ac:dyDescent="0.2">
      <c r="A119" s="219" t="s">
        <v>160</v>
      </c>
      <c r="B119" s="219"/>
      <c r="C119" s="219"/>
      <c r="D119" s="219"/>
      <c r="E119" s="219"/>
      <c r="F119" s="219"/>
      <c r="G119" s="15">
        <v>111</v>
      </c>
      <c r="H119" s="28">
        <v>0</v>
      </c>
      <c r="I119" s="28">
        <v>0</v>
      </c>
    </row>
    <row r="120" spans="1:9" ht="12.75" customHeight="1" x14ac:dyDescent="0.2">
      <c r="A120" s="219" t="s">
        <v>161</v>
      </c>
      <c r="B120" s="219"/>
      <c r="C120" s="219"/>
      <c r="D120" s="219"/>
      <c r="E120" s="219"/>
      <c r="F120" s="219"/>
      <c r="G120" s="15">
        <v>112</v>
      </c>
      <c r="H120" s="28">
        <v>0</v>
      </c>
      <c r="I120" s="28">
        <v>0</v>
      </c>
    </row>
    <row r="121" spans="1:9" ht="12.75" customHeight="1" x14ac:dyDescent="0.2">
      <c r="A121" s="219" t="s">
        <v>162</v>
      </c>
      <c r="B121" s="219"/>
      <c r="C121" s="219"/>
      <c r="D121" s="219"/>
      <c r="E121" s="219"/>
      <c r="F121" s="219"/>
      <c r="G121" s="15">
        <v>113</v>
      </c>
      <c r="H121" s="28">
        <v>0</v>
      </c>
      <c r="I121" s="28">
        <v>8402580.9199999999</v>
      </c>
    </row>
    <row r="122" spans="1:9" ht="12.75" customHeight="1" x14ac:dyDescent="0.2">
      <c r="A122" s="219" t="s">
        <v>163</v>
      </c>
      <c r="B122" s="219"/>
      <c r="C122" s="219"/>
      <c r="D122" s="219"/>
      <c r="E122" s="219"/>
      <c r="F122" s="219"/>
      <c r="G122" s="15">
        <v>114</v>
      </c>
      <c r="H122" s="28">
        <v>2087471.83</v>
      </c>
      <c r="I122" s="28">
        <v>7670201.79</v>
      </c>
    </row>
    <row r="123" spans="1:9" ht="12.75" customHeight="1" x14ac:dyDescent="0.2">
      <c r="A123" s="219" t="s">
        <v>164</v>
      </c>
      <c r="B123" s="219"/>
      <c r="C123" s="219"/>
      <c r="D123" s="219"/>
      <c r="E123" s="219"/>
      <c r="F123" s="219"/>
      <c r="G123" s="15">
        <v>115</v>
      </c>
      <c r="H123" s="28">
        <v>56427863.859999999</v>
      </c>
      <c r="I123" s="28">
        <v>51843705.560000002</v>
      </c>
    </row>
    <row r="124" spans="1:9" x14ac:dyDescent="0.2">
      <c r="A124" s="219" t="s">
        <v>165</v>
      </c>
      <c r="B124" s="219"/>
      <c r="C124" s="219"/>
      <c r="D124" s="219"/>
      <c r="E124" s="219"/>
      <c r="F124" s="219"/>
      <c r="G124" s="15">
        <v>116</v>
      </c>
      <c r="H124" s="28">
        <v>0</v>
      </c>
      <c r="I124" s="28">
        <v>0</v>
      </c>
    </row>
    <row r="125" spans="1:9" x14ac:dyDescent="0.2">
      <c r="A125" s="219" t="s">
        <v>166</v>
      </c>
      <c r="B125" s="219"/>
      <c r="C125" s="219"/>
      <c r="D125" s="219"/>
      <c r="E125" s="219"/>
      <c r="F125" s="219"/>
      <c r="G125" s="15">
        <v>117</v>
      </c>
      <c r="H125" s="28">
        <v>78800562.959999993</v>
      </c>
      <c r="I125" s="28">
        <v>68660237.950000003</v>
      </c>
    </row>
    <row r="126" spans="1:9" x14ac:dyDescent="0.2">
      <c r="A126" s="219" t="s">
        <v>167</v>
      </c>
      <c r="B126" s="219"/>
      <c r="C126" s="219"/>
      <c r="D126" s="219"/>
      <c r="E126" s="219"/>
      <c r="F126" s="219"/>
      <c r="G126" s="15">
        <v>118</v>
      </c>
      <c r="H126" s="28">
        <v>19767396.91</v>
      </c>
      <c r="I126" s="28">
        <v>31451908.309999999</v>
      </c>
    </row>
    <row r="127" spans="1:9" x14ac:dyDescent="0.2">
      <c r="A127" s="219" t="s">
        <v>168</v>
      </c>
      <c r="B127" s="219"/>
      <c r="C127" s="219"/>
      <c r="D127" s="219"/>
      <c r="E127" s="219"/>
      <c r="F127" s="219"/>
      <c r="G127" s="15">
        <v>119</v>
      </c>
      <c r="H127" s="28">
        <v>0</v>
      </c>
      <c r="I127" s="28">
        <v>0</v>
      </c>
    </row>
    <row r="128" spans="1:9" x14ac:dyDescent="0.2">
      <c r="A128" s="219" t="s">
        <v>169</v>
      </c>
      <c r="B128" s="219"/>
      <c r="C128" s="219"/>
      <c r="D128" s="219"/>
      <c r="E128" s="219"/>
      <c r="F128" s="219"/>
      <c r="G128" s="15">
        <v>120</v>
      </c>
      <c r="H128" s="28">
        <v>0</v>
      </c>
      <c r="I128" s="28">
        <v>0</v>
      </c>
    </row>
    <row r="129" spans="1:9" x14ac:dyDescent="0.2">
      <c r="A129" s="219" t="s">
        <v>170</v>
      </c>
      <c r="B129" s="219"/>
      <c r="C129" s="219"/>
      <c r="D129" s="219"/>
      <c r="E129" s="219"/>
      <c r="F129" s="219"/>
      <c r="G129" s="15">
        <v>121</v>
      </c>
      <c r="H129" s="28">
        <v>0</v>
      </c>
      <c r="I129" s="28">
        <v>62400</v>
      </c>
    </row>
    <row r="130" spans="1:9" ht="22.35" customHeight="1" x14ac:dyDescent="0.2">
      <c r="A130" s="236" t="s">
        <v>171</v>
      </c>
      <c r="B130" s="236"/>
      <c r="C130" s="236"/>
      <c r="D130" s="236"/>
      <c r="E130" s="236"/>
      <c r="F130" s="236"/>
      <c r="G130" s="15">
        <v>122</v>
      </c>
      <c r="H130" s="28">
        <v>277568923.39999998</v>
      </c>
      <c r="I130" s="28">
        <v>292590546.08999997</v>
      </c>
    </row>
    <row r="131" spans="1:9" x14ac:dyDescent="0.2">
      <c r="A131" s="221" t="s">
        <v>172</v>
      </c>
      <c r="B131" s="221"/>
      <c r="C131" s="221"/>
      <c r="D131" s="221"/>
      <c r="E131" s="221"/>
      <c r="F131" s="221"/>
      <c r="G131" s="16">
        <v>123</v>
      </c>
      <c r="H131" s="29">
        <f>H75+H96+H103+H115+H130</f>
        <v>819127331.29999995</v>
      </c>
      <c r="I131" s="29">
        <f>I75+I96+I103+I115+I130</f>
        <v>913115460.07999992</v>
      </c>
    </row>
    <row r="132" spans="1:9" x14ac:dyDescent="0.2">
      <c r="A132" s="236" t="s">
        <v>173</v>
      </c>
      <c r="B132" s="236"/>
      <c r="C132" s="236"/>
      <c r="D132" s="236"/>
      <c r="E132" s="236"/>
      <c r="F132" s="236"/>
      <c r="G132" s="15">
        <v>124</v>
      </c>
      <c r="H132" s="28"/>
      <c r="I132" s="28"/>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00" workbookViewId="0">
      <selection sqref="A1:I1"/>
    </sheetView>
  </sheetViews>
  <sheetFormatPr defaultRowHeight="12.75" x14ac:dyDescent="0.2"/>
  <cols>
    <col min="1" max="7" width="9.140625" style="17"/>
    <col min="8" max="11" width="14.5703125" style="31"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9" t="s">
        <v>174</v>
      </c>
      <c r="B1" s="223"/>
      <c r="C1" s="223"/>
      <c r="D1" s="223"/>
      <c r="E1" s="223"/>
      <c r="F1" s="223"/>
      <c r="G1" s="223"/>
      <c r="H1" s="223"/>
      <c r="I1" s="223"/>
    </row>
    <row r="2" spans="1:11" x14ac:dyDescent="0.2">
      <c r="A2" s="258" t="s">
        <v>461</v>
      </c>
      <c r="B2" s="225"/>
      <c r="C2" s="225"/>
      <c r="D2" s="225"/>
      <c r="E2" s="225"/>
      <c r="F2" s="225"/>
      <c r="G2" s="225"/>
      <c r="H2" s="225"/>
      <c r="I2" s="225"/>
      <c r="J2" s="114"/>
      <c r="K2" s="114"/>
    </row>
    <row r="3" spans="1:11" x14ac:dyDescent="0.2">
      <c r="A3" s="246" t="s">
        <v>175</v>
      </c>
      <c r="B3" s="247"/>
      <c r="C3" s="247"/>
      <c r="D3" s="247"/>
      <c r="E3" s="247"/>
      <c r="F3" s="247"/>
      <c r="G3" s="247"/>
      <c r="H3" s="247"/>
      <c r="I3" s="247"/>
      <c r="J3" s="248"/>
      <c r="K3" s="248"/>
    </row>
    <row r="4" spans="1:11" x14ac:dyDescent="0.2">
      <c r="A4" s="249" t="s">
        <v>458</v>
      </c>
      <c r="B4" s="250"/>
      <c r="C4" s="250"/>
      <c r="D4" s="250"/>
      <c r="E4" s="250"/>
      <c r="F4" s="250"/>
      <c r="G4" s="250"/>
      <c r="H4" s="250"/>
      <c r="I4" s="250"/>
      <c r="J4" s="251"/>
      <c r="K4" s="251"/>
    </row>
    <row r="5" spans="1:11" ht="22.35" customHeight="1" x14ac:dyDescent="0.2">
      <c r="A5" s="243" t="s">
        <v>176</v>
      </c>
      <c r="B5" s="234"/>
      <c r="C5" s="234"/>
      <c r="D5" s="234"/>
      <c r="E5" s="234"/>
      <c r="F5" s="234"/>
      <c r="G5" s="243" t="s">
        <v>177</v>
      </c>
      <c r="H5" s="244" t="s">
        <v>178</v>
      </c>
      <c r="I5" s="245"/>
      <c r="J5" s="244" t="s">
        <v>179</v>
      </c>
      <c r="K5" s="245"/>
    </row>
    <row r="6" spans="1:11" x14ac:dyDescent="0.2">
      <c r="A6" s="234"/>
      <c r="B6" s="234"/>
      <c r="C6" s="234"/>
      <c r="D6" s="234"/>
      <c r="E6" s="234"/>
      <c r="F6" s="234"/>
      <c r="G6" s="234"/>
      <c r="H6" s="19" t="s">
        <v>180</v>
      </c>
      <c r="I6" s="19" t="s">
        <v>181</v>
      </c>
      <c r="J6" s="19" t="s">
        <v>182</v>
      </c>
      <c r="K6" s="19" t="s">
        <v>183</v>
      </c>
    </row>
    <row r="7" spans="1:11" x14ac:dyDescent="0.2">
      <c r="A7" s="254">
        <v>1</v>
      </c>
      <c r="B7" s="232"/>
      <c r="C7" s="232"/>
      <c r="D7" s="232"/>
      <c r="E7" s="232"/>
      <c r="F7" s="232"/>
      <c r="G7" s="18">
        <v>2</v>
      </c>
      <c r="H7" s="19">
        <v>3</v>
      </c>
      <c r="I7" s="19">
        <v>4</v>
      </c>
      <c r="J7" s="19">
        <v>5</v>
      </c>
      <c r="K7" s="19">
        <v>6</v>
      </c>
    </row>
    <row r="8" spans="1:11" x14ac:dyDescent="0.2">
      <c r="A8" s="255" t="s">
        <v>184</v>
      </c>
      <c r="B8" s="255"/>
      <c r="C8" s="255"/>
      <c r="D8" s="255"/>
      <c r="E8" s="255"/>
      <c r="F8" s="255"/>
      <c r="G8" s="20">
        <v>125</v>
      </c>
      <c r="H8" s="32">
        <f>SUM(H9:H13)</f>
        <v>302451663.66000003</v>
      </c>
      <c r="I8" s="32">
        <f>SUM(I9:I13)</f>
        <v>302451663.66000003</v>
      </c>
      <c r="J8" s="32">
        <f>SUM(J9:J13)</f>
        <v>352389792.06</v>
      </c>
      <c r="K8" s="32">
        <f>SUM(K9:K13)</f>
        <v>352389792.06</v>
      </c>
    </row>
    <row r="9" spans="1:11" x14ac:dyDescent="0.2">
      <c r="A9" s="219" t="s">
        <v>185</v>
      </c>
      <c r="B9" s="219"/>
      <c r="C9" s="219"/>
      <c r="D9" s="219"/>
      <c r="E9" s="219"/>
      <c r="F9" s="219"/>
      <c r="G9" s="15">
        <v>126</v>
      </c>
      <c r="H9" s="28">
        <v>205411.22</v>
      </c>
      <c r="I9" s="28">
        <v>205411.22</v>
      </c>
      <c r="J9" s="28">
        <v>248598.03</v>
      </c>
      <c r="K9" s="28">
        <v>248598.03</v>
      </c>
    </row>
    <row r="10" spans="1:11" x14ac:dyDescent="0.2">
      <c r="A10" s="219" t="s">
        <v>186</v>
      </c>
      <c r="B10" s="219"/>
      <c r="C10" s="219"/>
      <c r="D10" s="219"/>
      <c r="E10" s="219"/>
      <c r="F10" s="219"/>
      <c r="G10" s="15">
        <v>127</v>
      </c>
      <c r="H10" s="28">
        <v>297601670.20999998</v>
      </c>
      <c r="I10" s="28">
        <v>297601670.20999998</v>
      </c>
      <c r="J10" s="28">
        <v>348237295.73000002</v>
      </c>
      <c r="K10" s="28">
        <v>348237295.73000002</v>
      </c>
    </row>
    <row r="11" spans="1:11" x14ac:dyDescent="0.2">
      <c r="A11" s="219" t="s">
        <v>187</v>
      </c>
      <c r="B11" s="219"/>
      <c r="C11" s="219"/>
      <c r="D11" s="219"/>
      <c r="E11" s="219"/>
      <c r="F11" s="219"/>
      <c r="G11" s="15">
        <v>128</v>
      </c>
      <c r="H11" s="28">
        <v>0</v>
      </c>
      <c r="I11" s="28">
        <v>0</v>
      </c>
      <c r="J11" s="28">
        <v>0</v>
      </c>
      <c r="K11" s="28">
        <v>0</v>
      </c>
    </row>
    <row r="12" spans="1:11" x14ac:dyDescent="0.2">
      <c r="A12" s="219" t="s">
        <v>188</v>
      </c>
      <c r="B12" s="219"/>
      <c r="C12" s="219"/>
      <c r="D12" s="219"/>
      <c r="E12" s="219"/>
      <c r="F12" s="219"/>
      <c r="G12" s="15">
        <v>129</v>
      </c>
      <c r="H12" s="28">
        <v>353797.01</v>
      </c>
      <c r="I12" s="28">
        <v>353797.01</v>
      </c>
      <c r="J12" s="28">
        <v>364104.23</v>
      </c>
      <c r="K12" s="28">
        <v>364104.23</v>
      </c>
    </row>
    <row r="13" spans="1:11" x14ac:dyDescent="0.2">
      <c r="A13" s="219" t="s">
        <v>189</v>
      </c>
      <c r="B13" s="219"/>
      <c r="C13" s="219"/>
      <c r="D13" s="219"/>
      <c r="E13" s="219"/>
      <c r="F13" s="219"/>
      <c r="G13" s="15">
        <v>130</v>
      </c>
      <c r="H13" s="28">
        <v>4290785.22</v>
      </c>
      <c r="I13" s="28">
        <v>4290785.22</v>
      </c>
      <c r="J13" s="28">
        <v>3539794.0699999994</v>
      </c>
      <c r="K13" s="28">
        <v>3539794.0699999994</v>
      </c>
    </row>
    <row r="14" spans="1:11" ht="22.35" customHeight="1" x14ac:dyDescent="0.2">
      <c r="A14" s="255" t="s">
        <v>190</v>
      </c>
      <c r="B14" s="255"/>
      <c r="C14" s="255"/>
      <c r="D14" s="255"/>
      <c r="E14" s="255"/>
      <c r="F14" s="255"/>
      <c r="G14" s="20">
        <v>131</v>
      </c>
      <c r="H14" s="32">
        <f>H15+H16+H20+H24+H25+H26+H29+H36</f>
        <v>260219817.19999999</v>
      </c>
      <c r="I14" s="32">
        <f>I15+I16+I20+I24+I25+I26+I29+I36</f>
        <v>260219817.19999999</v>
      </c>
      <c r="J14" s="32">
        <f>J15+J16+J20+J24+J25+J26+J29+J36</f>
        <v>312048859.58999997</v>
      </c>
      <c r="K14" s="32">
        <f>K15+K16+K20+K24+K25+K26+K29+K36</f>
        <v>312048859.58999997</v>
      </c>
    </row>
    <row r="15" spans="1:11" x14ac:dyDescent="0.2">
      <c r="A15" s="219" t="s">
        <v>191</v>
      </c>
      <c r="B15" s="219"/>
      <c r="C15" s="219"/>
      <c r="D15" s="219"/>
      <c r="E15" s="219"/>
      <c r="F15" s="219"/>
      <c r="G15" s="15">
        <v>132</v>
      </c>
      <c r="H15" s="28">
        <v>-21059253.009999998</v>
      </c>
      <c r="I15" s="28">
        <v>-21059253.009999998</v>
      </c>
      <c r="J15" s="28">
        <v>-64151913.579999983</v>
      </c>
      <c r="K15" s="28">
        <v>-64151913.579999983</v>
      </c>
    </row>
    <row r="16" spans="1:11" x14ac:dyDescent="0.2">
      <c r="A16" s="263" t="s">
        <v>192</v>
      </c>
      <c r="B16" s="263"/>
      <c r="C16" s="263"/>
      <c r="D16" s="263"/>
      <c r="E16" s="263"/>
      <c r="F16" s="263"/>
      <c r="G16" s="20">
        <v>133</v>
      </c>
      <c r="H16" s="32">
        <f>SUM(H17:H19)</f>
        <v>121326225.3</v>
      </c>
      <c r="I16" s="32">
        <f>SUM(I17:I19)</f>
        <v>121326225.3</v>
      </c>
      <c r="J16" s="32">
        <f>SUM(J17:J19)</f>
        <v>187885586.97999996</v>
      </c>
      <c r="K16" s="32">
        <f>SUM(K17:K19)</f>
        <v>187885586.97999996</v>
      </c>
    </row>
    <row r="17" spans="1:11" x14ac:dyDescent="0.2">
      <c r="A17" s="260" t="s">
        <v>193</v>
      </c>
      <c r="B17" s="260"/>
      <c r="C17" s="260"/>
      <c r="D17" s="260"/>
      <c r="E17" s="260"/>
      <c r="F17" s="260"/>
      <c r="G17" s="15">
        <v>134</v>
      </c>
      <c r="H17" s="28">
        <v>65712377.709999993</v>
      </c>
      <c r="I17" s="28">
        <v>65712377.709999993</v>
      </c>
      <c r="J17" s="28">
        <v>117784863.20999998</v>
      </c>
      <c r="K17" s="28">
        <v>117784863.20999998</v>
      </c>
    </row>
    <row r="18" spans="1:11" x14ac:dyDescent="0.2">
      <c r="A18" s="260" t="s">
        <v>194</v>
      </c>
      <c r="B18" s="260"/>
      <c r="C18" s="260"/>
      <c r="D18" s="260"/>
      <c r="E18" s="260"/>
      <c r="F18" s="260"/>
      <c r="G18" s="15">
        <v>135</v>
      </c>
      <c r="H18" s="28">
        <v>0</v>
      </c>
      <c r="I18" s="28">
        <v>0</v>
      </c>
      <c r="J18" s="28">
        <v>0</v>
      </c>
      <c r="K18" s="28">
        <v>0</v>
      </c>
    </row>
    <row r="19" spans="1:11" x14ac:dyDescent="0.2">
      <c r="A19" s="260" t="s">
        <v>195</v>
      </c>
      <c r="B19" s="260"/>
      <c r="C19" s="260"/>
      <c r="D19" s="260"/>
      <c r="E19" s="260"/>
      <c r="F19" s="260"/>
      <c r="G19" s="15">
        <v>136</v>
      </c>
      <c r="H19" s="28">
        <v>55613847.590000004</v>
      </c>
      <c r="I19" s="28">
        <v>55613847.590000004</v>
      </c>
      <c r="J19" s="28">
        <v>70100723.769999996</v>
      </c>
      <c r="K19" s="28">
        <v>70100723.769999996</v>
      </c>
    </row>
    <row r="20" spans="1:11" x14ac:dyDescent="0.2">
      <c r="A20" s="263" t="s">
        <v>196</v>
      </c>
      <c r="B20" s="263"/>
      <c r="C20" s="263"/>
      <c r="D20" s="263"/>
      <c r="E20" s="263"/>
      <c r="F20" s="263"/>
      <c r="G20" s="20">
        <v>137</v>
      </c>
      <c r="H20" s="32">
        <f>SUM(H21:H23)</f>
        <v>150464195.63999999</v>
      </c>
      <c r="I20" s="32">
        <f>SUM(I21:I23)</f>
        <v>150464195.63999999</v>
      </c>
      <c r="J20" s="32">
        <f>SUM(J21:J23)</f>
        <v>170890856.97000003</v>
      </c>
      <c r="K20" s="32">
        <f>SUM(K21:K23)</f>
        <v>170890856.97000003</v>
      </c>
    </row>
    <row r="21" spans="1:11" x14ac:dyDescent="0.2">
      <c r="A21" s="260" t="s">
        <v>197</v>
      </c>
      <c r="B21" s="260"/>
      <c r="C21" s="260"/>
      <c r="D21" s="260"/>
      <c r="E21" s="260"/>
      <c r="F21" s="260"/>
      <c r="G21" s="15">
        <v>138</v>
      </c>
      <c r="H21" s="28">
        <v>83388599.758636981</v>
      </c>
      <c r="I21" s="28">
        <v>83388599.758636981</v>
      </c>
      <c r="J21" s="28">
        <v>96029701.650925085</v>
      </c>
      <c r="K21" s="28">
        <v>96029701.650925085</v>
      </c>
    </row>
    <row r="22" spans="1:11" x14ac:dyDescent="0.2">
      <c r="A22" s="260" t="s">
        <v>198</v>
      </c>
      <c r="B22" s="260"/>
      <c r="C22" s="260"/>
      <c r="D22" s="260"/>
      <c r="E22" s="260"/>
      <c r="F22" s="260"/>
      <c r="G22" s="15">
        <v>139</v>
      </c>
      <c r="H22" s="28">
        <v>47861438.551363006</v>
      </c>
      <c r="I22" s="28">
        <v>47861438.551363006</v>
      </c>
      <c r="J22" s="28">
        <v>54360255.399074912</v>
      </c>
      <c r="K22" s="28">
        <v>54360255.399074912</v>
      </c>
    </row>
    <row r="23" spans="1:11" x14ac:dyDescent="0.2">
      <c r="A23" s="260" t="s">
        <v>199</v>
      </c>
      <c r="B23" s="260"/>
      <c r="C23" s="260"/>
      <c r="D23" s="260"/>
      <c r="E23" s="260"/>
      <c r="F23" s="260"/>
      <c r="G23" s="15">
        <v>140</v>
      </c>
      <c r="H23" s="28">
        <v>19214157.329999998</v>
      </c>
      <c r="I23" s="28">
        <v>19214157.329999998</v>
      </c>
      <c r="J23" s="28">
        <v>20500899.920000002</v>
      </c>
      <c r="K23" s="28">
        <v>20500899.920000002</v>
      </c>
    </row>
    <row r="24" spans="1:11" x14ac:dyDescent="0.2">
      <c r="A24" s="219" t="s">
        <v>200</v>
      </c>
      <c r="B24" s="219"/>
      <c r="C24" s="219"/>
      <c r="D24" s="219"/>
      <c r="E24" s="219"/>
      <c r="F24" s="219"/>
      <c r="G24" s="15">
        <v>141</v>
      </c>
      <c r="H24" s="28">
        <v>8213327.4400000004</v>
      </c>
      <c r="I24" s="28">
        <v>8213327.4400000004</v>
      </c>
      <c r="J24" s="28">
        <v>10944230.289999999</v>
      </c>
      <c r="K24" s="28">
        <v>10944230.289999999</v>
      </c>
    </row>
    <row r="25" spans="1:11" x14ac:dyDescent="0.2">
      <c r="A25" s="219" t="s">
        <v>201</v>
      </c>
      <c r="B25" s="219"/>
      <c r="C25" s="219"/>
      <c r="D25" s="219"/>
      <c r="E25" s="219"/>
      <c r="F25" s="219"/>
      <c r="G25" s="15">
        <v>142</v>
      </c>
      <c r="H25" s="28">
        <v>7300505.96</v>
      </c>
      <c r="I25" s="28">
        <v>7300505.96</v>
      </c>
      <c r="J25" s="28">
        <v>7591432.9500000002</v>
      </c>
      <c r="K25" s="28">
        <v>7591432.9500000002</v>
      </c>
    </row>
    <row r="26" spans="1:11" x14ac:dyDescent="0.2">
      <c r="A26" s="263" t="s">
        <v>202</v>
      </c>
      <c r="B26" s="263"/>
      <c r="C26" s="263"/>
      <c r="D26" s="263"/>
      <c r="E26" s="263"/>
      <c r="F26" s="263"/>
      <c r="G26" s="20">
        <v>143</v>
      </c>
      <c r="H26" s="32">
        <f>H27+H28</f>
        <v>0</v>
      </c>
      <c r="I26" s="32">
        <f>I27+I28</f>
        <v>0</v>
      </c>
      <c r="J26" s="32">
        <f>J27+J28</f>
        <v>319246.58</v>
      </c>
      <c r="K26" s="32">
        <f>K27+K28</f>
        <v>319246.58</v>
      </c>
    </row>
    <row r="27" spans="1:11" x14ac:dyDescent="0.2">
      <c r="A27" s="260" t="s">
        <v>203</v>
      </c>
      <c r="B27" s="260"/>
      <c r="C27" s="260"/>
      <c r="D27" s="260"/>
      <c r="E27" s="260"/>
      <c r="F27" s="260"/>
      <c r="G27" s="15">
        <v>144</v>
      </c>
      <c r="H27" s="28">
        <v>0</v>
      </c>
      <c r="I27" s="28">
        <v>0</v>
      </c>
      <c r="J27" s="28">
        <v>0</v>
      </c>
      <c r="K27" s="28">
        <v>0</v>
      </c>
    </row>
    <row r="28" spans="1:11" x14ac:dyDescent="0.2">
      <c r="A28" s="260" t="s">
        <v>204</v>
      </c>
      <c r="B28" s="260"/>
      <c r="C28" s="260"/>
      <c r="D28" s="260"/>
      <c r="E28" s="260"/>
      <c r="F28" s="260"/>
      <c r="G28" s="15">
        <v>145</v>
      </c>
      <c r="H28" s="28" t="s">
        <v>530</v>
      </c>
      <c r="I28" s="28" t="s">
        <v>530</v>
      </c>
      <c r="J28" s="28">
        <v>319246.58</v>
      </c>
      <c r="K28" s="28">
        <v>319246.58</v>
      </c>
    </row>
    <row r="29" spans="1:11" x14ac:dyDescent="0.2">
      <c r="A29" s="263" t="s">
        <v>205</v>
      </c>
      <c r="B29" s="263"/>
      <c r="C29" s="263"/>
      <c r="D29" s="263"/>
      <c r="E29" s="263"/>
      <c r="F29" s="263"/>
      <c r="G29" s="20">
        <v>146</v>
      </c>
      <c r="H29" s="32">
        <f>SUM(H30:H35)</f>
        <v>-6025184.1300000008</v>
      </c>
      <c r="I29" s="32">
        <f>SUM(I30:I35)</f>
        <v>-6025184.1300000008</v>
      </c>
      <c r="J29" s="32">
        <f>SUM(J30:J35)</f>
        <v>-1430580.6</v>
      </c>
      <c r="K29" s="32">
        <f>SUM(K30:K35)</f>
        <v>-1430580.6</v>
      </c>
    </row>
    <row r="30" spans="1:11" x14ac:dyDescent="0.2">
      <c r="A30" s="260" t="s">
        <v>206</v>
      </c>
      <c r="B30" s="260"/>
      <c r="C30" s="260"/>
      <c r="D30" s="260"/>
      <c r="E30" s="260"/>
      <c r="F30" s="260"/>
      <c r="G30" s="15">
        <v>147</v>
      </c>
      <c r="H30" s="28">
        <v>90648.94</v>
      </c>
      <c r="I30" s="28">
        <v>90648.94</v>
      </c>
      <c r="J30" s="28">
        <v>67753.570000000007</v>
      </c>
      <c r="K30" s="28">
        <v>67753.570000000007</v>
      </c>
    </row>
    <row r="31" spans="1:11" x14ac:dyDescent="0.2">
      <c r="A31" s="260" t="s">
        <v>207</v>
      </c>
      <c r="B31" s="260"/>
      <c r="C31" s="260"/>
      <c r="D31" s="260"/>
      <c r="E31" s="260"/>
      <c r="F31" s="260"/>
      <c r="G31" s="15">
        <v>148</v>
      </c>
      <c r="H31" s="28">
        <v>0</v>
      </c>
      <c r="I31" s="28">
        <v>0</v>
      </c>
      <c r="J31" s="28">
        <v>0</v>
      </c>
      <c r="K31" s="28">
        <v>0</v>
      </c>
    </row>
    <row r="32" spans="1:11" x14ac:dyDescent="0.2">
      <c r="A32" s="260" t="s">
        <v>208</v>
      </c>
      <c r="B32" s="260"/>
      <c r="C32" s="260"/>
      <c r="D32" s="260"/>
      <c r="E32" s="260"/>
      <c r="F32" s="260"/>
      <c r="G32" s="15">
        <v>149</v>
      </c>
      <c r="H32" s="28">
        <v>0</v>
      </c>
      <c r="I32" s="28">
        <v>0</v>
      </c>
      <c r="J32" s="28">
        <v>0</v>
      </c>
      <c r="K32" s="28">
        <v>0</v>
      </c>
    </row>
    <row r="33" spans="1:11" x14ac:dyDescent="0.2">
      <c r="A33" s="260" t="s">
        <v>209</v>
      </c>
      <c r="B33" s="260"/>
      <c r="C33" s="260"/>
      <c r="D33" s="260"/>
      <c r="E33" s="260"/>
      <c r="F33" s="260"/>
      <c r="G33" s="15">
        <v>150</v>
      </c>
      <c r="H33" s="28">
        <v>0</v>
      </c>
      <c r="I33" s="28">
        <v>0</v>
      </c>
      <c r="J33" s="28">
        <v>0</v>
      </c>
      <c r="K33" s="28">
        <v>0</v>
      </c>
    </row>
    <row r="34" spans="1:11" x14ac:dyDescent="0.2">
      <c r="A34" s="260" t="s">
        <v>210</v>
      </c>
      <c r="B34" s="260"/>
      <c r="C34" s="260"/>
      <c r="D34" s="260"/>
      <c r="E34" s="260"/>
      <c r="F34" s="260"/>
      <c r="G34" s="15">
        <v>151</v>
      </c>
      <c r="H34" s="28">
        <v>-815556.04</v>
      </c>
      <c r="I34" s="28">
        <v>-815556.04</v>
      </c>
      <c r="J34" s="28">
        <v>-233464.56</v>
      </c>
      <c r="K34" s="28">
        <v>-233464.56</v>
      </c>
    </row>
    <row r="35" spans="1:11" x14ac:dyDescent="0.2">
      <c r="A35" s="260" t="s">
        <v>211</v>
      </c>
      <c r="B35" s="260"/>
      <c r="C35" s="260"/>
      <c r="D35" s="260"/>
      <c r="E35" s="260"/>
      <c r="F35" s="260"/>
      <c r="G35" s="15">
        <v>152</v>
      </c>
      <c r="H35" s="28">
        <v>-5300277.03</v>
      </c>
      <c r="I35" s="28">
        <v>-5300277.03</v>
      </c>
      <c r="J35" s="28">
        <v>-1264869.6100000001</v>
      </c>
      <c r="K35" s="28">
        <v>-1264869.6100000001</v>
      </c>
    </row>
    <row r="36" spans="1:11" x14ac:dyDescent="0.2">
      <c r="A36" s="219" t="s">
        <v>212</v>
      </c>
      <c r="B36" s="219"/>
      <c r="C36" s="219"/>
      <c r="D36" s="219"/>
      <c r="E36" s="219"/>
      <c r="F36" s="219"/>
      <c r="G36" s="15">
        <v>153</v>
      </c>
      <c r="H36" s="28">
        <v>0</v>
      </c>
      <c r="I36" s="28">
        <v>0</v>
      </c>
      <c r="J36" s="28">
        <v>0</v>
      </c>
      <c r="K36" s="28">
        <v>0</v>
      </c>
    </row>
    <row r="37" spans="1:11" x14ac:dyDescent="0.2">
      <c r="A37" s="255" t="s">
        <v>213</v>
      </c>
      <c r="B37" s="255"/>
      <c r="C37" s="255"/>
      <c r="D37" s="255"/>
      <c r="E37" s="255"/>
      <c r="F37" s="255"/>
      <c r="G37" s="20">
        <v>154</v>
      </c>
      <c r="H37" s="32">
        <f>SUM(H38:H47)</f>
        <v>456196.37</v>
      </c>
      <c r="I37" s="32">
        <f>SUM(I38:I47)</f>
        <v>456196.37</v>
      </c>
      <c r="J37" s="32">
        <f>SUM(J38:J47)</f>
        <v>1405098.55</v>
      </c>
      <c r="K37" s="32">
        <f>SUM(K38:K47)</f>
        <v>1405098.55</v>
      </c>
    </row>
    <row r="38" spans="1:11" ht="23.45" customHeight="1" x14ac:dyDescent="0.2">
      <c r="A38" s="219" t="s">
        <v>214</v>
      </c>
      <c r="B38" s="219"/>
      <c r="C38" s="219"/>
      <c r="D38" s="219"/>
      <c r="E38" s="219"/>
      <c r="F38" s="219"/>
      <c r="G38" s="15">
        <v>155</v>
      </c>
      <c r="H38" s="28">
        <v>0</v>
      </c>
      <c r="I38" s="28">
        <v>0</v>
      </c>
      <c r="J38" s="28">
        <v>0</v>
      </c>
      <c r="K38" s="28">
        <v>0</v>
      </c>
    </row>
    <row r="39" spans="1:11" ht="25.35" customHeight="1" x14ac:dyDescent="0.2">
      <c r="A39" s="219" t="s">
        <v>215</v>
      </c>
      <c r="B39" s="219"/>
      <c r="C39" s="219"/>
      <c r="D39" s="219"/>
      <c r="E39" s="219"/>
      <c r="F39" s="219"/>
      <c r="G39" s="15">
        <v>156</v>
      </c>
      <c r="H39" s="28">
        <v>0</v>
      </c>
      <c r="I39" s="28">
        <v>0</v>
      </c>
      <c r="J39" s="28">
        <v>0</v>
      </c>
      <c r="K39" s="28">
        <v>0</v>
      </c>
    </row>
    <row r="40" spans="1:11" ht="25.35" customHeight="1" x14ac:dyDescent="0.2">
      <c r="A40" s="219" t="s">
        <v>216</v>
      </c>
      <c r="B40" s="219"/>
      <c r="C40" s="219"/>
      <c r="D40" s="219"/>
      <c r="E40" s="219"/>
      <c r="F40" s="219"/>
      <c r="G40" s="15">
        <v>157</v>
      </c>
      <c r="H40" s="28">
        <v>0</v>
      </c>
      <c r="I40" s="28">
        <v>0</v>
      </c>
      <c r="J40" s="28">
        <v>0</v>
      </c>
      <c r="K40" s="28">
        <v>0</v>
      </c>
    </row>
    <row r="41" spans="1:11" ht="25.35" customHeight="1" x14ac:dyDescent="0.2">
      <c r="A41" s="219" t="s">
        <v>217</v>
      </c>
      <c r="B41" s="219"/>
      <c r="C41" s="219"/>
      <c r="D41" s="219"/>
      <c r="E41" s="219"/>
      <c r="F41" s="219"/>
      <c r="G41" s="15">
        <v>158</v>
      </c>
      <c r="H41" s="28">
        <v>0</v>
      </c>
      <c r="I41" s="28">
        <v>0</v>
      </c>
      <c r="J41" s="28">
        <v>0</v>
      </c>
      <c r="K41" s="28">
        <v>0</v>
      </c>
    </row>
    <row r="42" spans="1:11" ht="25.35" customHeight="1" x14ac:dyDescent="0.2">
      <c r="A42" s="219" t="s">
        <v>218</v>
      </c>
      <c r="B42" s="219"/>
      <c r="C42" s="219"/>
      <c r="D42" s="219"/>
      <c r="E42" s="219"/>
      <c r="F42" s="219"/>
      <c r="G42" s="15">
        <v>159</v>
      </c>
      <c r="H42" s="28">
        <v>0</v>
      </c>
      <c r="I42" s="28">
        <v>0</v>
      </c>
      <c r="J42" s="28">
        <v>0</v>
      </c>
      <c r="K42" s="28">
        <v>0</v>
      </c>
    </row>
    <row r="43" spans="1:11" x14ac:dyDescent="0.2">
      <c r="A43" s="219" t="s">
        <v>219</v>
      </c>
      <c r="B43" s="219"/>
      <c r="C43" s="219"/>
      <c r="D43" s="219"/>
      <c r="E43" s="219"/>
      <c r="F43" s="219"/>
      <c r="G43" s="15">
        <v>160</v>
      </c>
      <c r="H43" s="28">
        <v>0</v>
      </c>
      <c r="I43" s="28">
        <v>0</v>
      </c>
      <c r="J43" s="28">
        <v>0</v>
      </c>
      <c r="K43" s="28">
        <v>0</v>
      </c>
    </row>
    <row r="44" spans="1:11" x14ac:dyDescent="0.2">
      <c r="A44" s="219" t="s">
        <v>220</v>
      </c>
      <c r="B44" s="219"/>
      <c r="C44" s="219"/>
      <c r="D44" s="219"/>
      <c r="E44" s="219"/>
      <c r="F44" s="219"/>
      <c r="G44" s="15">
        <v>161</v>
      </c>
      <c r="H44" s="28">
        <v>448603.07</v>
      </c>
      <c r="I44" s="28">
        <v>448603.07</v>
      </c>
      <c r="J44" s="28">
        <v>905086.86</v>
      </c>
      <c r="K44" s="28">
        <v>905086.86</v>
      </c>
    </row>
    <row r="45" spans="1:11" x14ac:dyDescent="0.2">
      <c r="A45" s="219" t="s">
        <v>221</v>
      </c>
      <c r="B45" s="219"/>
      <c r="C45" s="219"/>
      <c r="D45" s="219"/>
      <c r="E45" s="219"/>
      <c r="F45" s="219"/>
      <c r="G45" s="15">
        <v>162</v>
      </c>
      <c r="H45" s="28"/>
      <c r="I45" s="28"/>
      <c r="J45" s="28"/>
      <c r="K45" s="28"/>
    </row>
    <row r="46" spans="1:11" x14ac:dyDescent="0.2">
      <c r="A46" s="219" t="s">
        <v>222</v>
      </c>
      <c r="B46" s="219"/>
      <c r="C46" s="219"/>
      <c r="D46" s="219"/>
      <c r="E46" s="219"/>
      <c r="F46" s="219"/>
      <c r="G46" s="15">
        <v>163</v>
      </c>
      <c r="H46" s="28">
        <v>0</v>
      </c>
      <c r="I46" s="28">
        <v>0</v>
      </c>
      <c r="J46" s="28">
        <v>0</v>
      </c>
      <c r="K46" s="28">
        <v>0</v>
      </c>
    </row>
    <row r="47" spans="1:11" x14ac:dyDescent="0.2">
      <c r="A47" s="219" t="s">
        <v>223</v>
      </c>
      <c r="B47" s="219"/>
      <c r="C47" s="219"/>
      <c r="D47" s="219"/>
      <c r="E47" s="219"/>
      <c r="F47" s="219"/>
      <c r="G47" s="15">
        <v>164</v>
      </c>
      <c r="H47" s="28">
        <v>7593.3</v>
      </c>
      <c r="I47" s="28">
        <v>7593.3</v>
      </c>
      <c r="J47" s="28">
        <v>500011.69</v>
      </c>
      <c r="K47" s="28">
        <v>500011.69</v>
      </c>
    </row>
    <row r="48" spans="1:11" x14ac:dyDescent="0.2">
      <c r="A48" s="255" t="s">
        <v>224</v>
      </c>
      <c r="B48" s="255"/>
      <c r="C48" s="255"/>
      <c r="D48" s="255"/>
      <c r="E48" s="255"/>
      <c r="F48" s="255"/>
      <c r="G48" s="20">
        <v>165</v>
      </c>
      <c r="H48" s="32">
        <f>SUM(H49:H55)</f>
        <v>1850108.37</v>
      </c>
      <c r="I48" s="32">
        <f>SUM(I49:I55)</f>
        <v>1850108.37</v>
      </c>
      <c r="J48" s="32">
        <f>SUM(J49:J55)</f>
        <v>160992.78</v>
      </c>
      <c r="K48" s="32">
        <f>SUM(K49:K55)</f>
        <v>160992.78</v>
      </c>
    </row>
    <row r="49" spans="1:11" ht="25.35" customHeight="1" x14ac:dyDescent="0.2">
      <c r="A49" s="219" t="s">
        <v>225</v>
      </c>
      <c r="B49" s="219"/>
      <c r="C49" s="219"/>
      <c r="D49" s="219"/>
      <c r="E49" s="219"/>
      <c r="F49" s="219"/>
      <c r="G49" s="15">
        <v>166</v>
      </c>
      <c r="H49" s="28">
        <v>0</v>
      </c>
      <c r="I49" s="28">
        <v>0</v>
      </c>
      <c r="J49" s="28">
        <v>0</v>
      </c>
      <c r="K49" s="28">
        <v>0</v>
      </c>
    </row>
    <row r="50" spans="1:11" ht="24" customHeight="1" x14ac:dyDescent="0.2">
      <c r="A50" s="256" t="s">
        <v>226</v>
      </c>
      <c r="B50" s="256"/>
      <c r="C50" s="256"/>
      <c r="D50" s="256"/>
      <c r="E50" s="256"/>
      <c r="F50" s="256"/>
      <c r="G50" s="15">
        <v>167</v>
      </c>
      <c r="H50" s="28">
        <v>0</v>
      </c>
      <c r="I50" s="28">
        <v>0</v>
      </c>
      <c r="J50" s="28">
        <v>0</v>
      </c>
      <c r="K50" s="28">
        <v>0</v>
      </c>
    </row>
    <row r="51" spans="1:11" x14ac:dyDescent="0.2">
      <c r="A51" s="256" t="s">
        <v>227</v>
      </c>
      <c r="B51" s="256"/>
      <c r="C51" s="256"/>
      <c r="D51" s="256"/>
      <c r="E51" s="256"/>
      <c r="F51" s="256"/>
      <c r="G51" s="15">
        <v>168</v>
      </c>
      <c r="H51" s="28">
        <v>1850108.37</v>
      </c>
      <c r="I51" s="28">
        <v>1850108.37</v>
      </c>
      <c r="J51" s="28">
        <v>160992.78</v>
      </c>
      <c r="K51" s="28">
        <v>160992.78</v>
      </c>
    </row>
    <row r="52" spans="1:11" x14ac:dyDescent="0.2">
      <c r="A52" s="256" t="s">
        <v>228</v>
      </c>
      <c r="B52" s="256"/>
      <c r="C52" s="256"/>
      <c r="D52" s="256"/>
      <c r="E52" s="256"/>
      <c r="F52" s="256"/>
      <c r="G52" s="15">
        <v>169</v>
      </c>
      <c r="H52" s="28">
        <v>0</v>
      </c>
      <c r="I52" s="28">
        <v>0</v>
      </c>
      <c r="J52" s="28">
        <v>0</v>
      </c>
      <c r="K52" s="28">
        <v>0</v>
      </c>
    </row>
    <row r="53" spans="1:11" x14ac:dyDescent="0.2">
      <c r="A53" s="256" t="s">
        <v>229</v>
      </c>
      <c r="B53" s="256"/>
      <c r="C53" s="256"/>
      <c r="D53" s="256"/>
      <c r="E53" s="256"/>
      <c r="F53" s="256"/>
      <c r="G53" s="15">
        <v>170</v>
      </c>
      <c r="H53" s="28">
        <v>0</v>
      </c>
      <c r="I53" s="28">
        <v>0</v>
      </c>
      <c r="J53" s="28">
        <v>0</v>
      </c>
      <c r="K53" s="28">
        <v>0</v>
      </c>
    </row>
    <row r="54" spans="1:11" x14ac:dyDescent="0.2">
      <c r="A54" s="256" t="s">
        <v>230</v>
      </c>
      <c r="B54" s="256"/>
      <c r="C54" s="256"/>
      <c r="D54" s="256"/>
      <c r="E54" s="256"/>
      <c r="F54" s="256"/>
      <c r="G54" s="15">
        <v>171</v>
      </c>
      <c r="H54" s="28">
        <v>0</v>
      </c>
      <c r="I54" s="28">
        <v>0</v>
      </c>
      <c r="J54" s="28">
        <v>0</v>
      </c>
      <c r="K54" s="28">
        <v>0</v>
      </c>
    </row>
    <row r="55" spans="1:11" x14ac:dyDescent="0.2">
      <c r="A55" s="256" t="s">
        <v>231</v>
      </c>
      <c r="B55" s="256"/>
      <c r="C55" s="256"/>
      <c r="D55" s="256"/>
      <c r="E55" s="256"/>
      <c r="F55" s="256"/>
      <c r="G55" s="15">
        <v>172</v>
      </c>
      <c r="H55" s="28">
        <v>0</v>
      </c>
      <c r="I55" s="28">
        <v>0</v>
      </c>
      <c r="J55" s="28">
        <v>0</v>
      </c>
      <c r="K55" s="28">
        <v>0</v>
      </c>
    </row>
    <row r="56" spans="1:11" ht="22.35" customHeight="1" x14ac:dyDescent="0.2">
      <c r="A56" s="257" t="s">
        <v>232</v>
      </c>
      <c r="B56" s="257"/>
      <c r="C56" s="257"/>
      <c r="D56" s="257"/>
      <c r="E56" s="257"/>
      <c r="F56" s="257"/>
      <c r="G56" s="15">
        <v>173</v>
      </c>
      <c r="H56" s="28">
        <v>0</v>
      </c>
      <c r="I56" s="28">
        <v>0</v>
      </c>
      <c r="J56" s="28">
        <v>0</v>
      </c>
      <c r="K56" s="28">
        <v>0</v>
      </c>
    </row>
    <row r="57" spans="1:11" x14ac:dyDescent="0.2">
      <c r="A57" s="257" t="s">
        <v>233</v>
      </c>
      <c r="B57" s="257"/>
      <c r="C57" s="257"/>
      <c r="D57" s="257"/>
      <c r="E57" s="257"/>
      <c r="F57" s="257"/>
      <c r="G57" s="15">
        <v>174</v>
      </c>
      <c r="H57" s="28">
        <v>0</v>
      </c>
      <c r="I57" s="28">
        <v>0</v>
      </c>
      <c r="J57" s="28">
        <v>0</v>
      </c>
      <c r="K57" s="28">
        <v>0</v>
      </c>
    </row>
    <row r="58" spans="1:11" ht="24.6" customHeight="1" x14ac:dyDescent="0.2">
      <c r="A58" s="257" t="s">
        <v>234</v>
      </c>
      <c r="B58" s="257"/>
      <c r="C58" s="257"/>
      <c r="D58" s="257"/>
      <c r="E58" s="257"/>
      <c r="F58" s="257"/>
      <c r="G58" s="15">
        <v>175</v>
      </c>
      <c r="H58" s="28">
        <v>0</v>
      </c>
      <c r="I58" s="28">
        <v>0</v>
      </c>
      <c r="J58" s="28">
        <v>0</v>
      </c>
      <c r="K58" s="28">
        <v>0</v>
      </c>
    </row>
    <row r="59" spans="1:11" x14ac:dyDescent="0.2">
      <c r="A59" s="257" t="s">
        <v>235</v>
      </c>
      <c r="B59" s="257"/>
      <c r="C59" s="257"/>
      <c r="D59" s="257"/>
      <c r="E59" s="257"/>
      <c r="F59" s="257"/>
      <c r="G59" s="15">
        <v>176</v>
      </c>
      <c r="H59" s="28">
        <v>0</v>
      </c>
      <c r="I59" s="28">
        <v>0</v>
      </c>
      <c r="J59" s="28">
        <v>0</v>
      </c>
      <c r="K59" s="28">
        <v>0</v>
      </c>
    </row>
    <row r="60" spans="1:11" x14ac:dyDescent="0.2">
      <c r="A60" s="255" t="s">
        <v>236</v>
      </c>
      <c r="B60" s="255"/>
      <c r="C60" s="255"/>
      <c r="D60" s="255"/>
      <c r="E60" s="255"/>
      <c r="F60" s="255"/>
      <c r="G60" s="20">
        <v>177</v>
      </c>
      <c r="H60" s="32">
        <f>H8+H37+H56+H57</f>
        <v>302907860.03000003</v>
      </c>
      <c r="I60" s="32">
        <f t="shared" ref="I60:K60" si="0">I8+I37+I56+I57</f>
        <v>302907860.03000003</v>
      </c>
      <c r="J60" s="32">
        <f t="shared" si="0"/>
        <v>353794890.61000001</v>
      </c>
      <c r="K60" s="32">
        <f t="shared" si="0"/>
        <v>353794890.61000001</v>
      </c>
    </row>
    <row r="61" spans="1:11" x14ac:dyDescent="0.2">
      <c r="A61" s="255" t="s">
        <v>237</v>
      </c>
      <c r="B61" s="255"/>
      <c r="C61" s="255"/>
      <c r="D61" s="255"/>
      <c r="E61" s="255"/>
      <c r="F61" s="255"/>
      <c r="G61" s="20">
        <v>178</v>
      </c>
      <c r="H61" s="32">
        <f>H14+H48+H58+H59</f>
        <v>262069925.56999999</v>
      </c>
      <c r="I61" s="32">
        <f t="shared" ref="I61:K61" si="1">I14+I48+I58+I59</f>
        <v>262069925.56999999</v>
      </c>
      <c r="J61" s="32">
        <f t="shared" si="1"/>
        <v>312209852.36999995</v>
      </c>
      <c r="K61" s="32">
        <f t="shared" si="1"/>
        <v>312209852.36999995</v>
      </c>
    </row>
    <row r="62" spans="1:11" x14ac:dyDescent="0.2">
      <c r="A62" s="255" t="s">
        <v>238</v>
      </c>
      <c r="B62" s="255"/>
      <c r="C62" s="255"/>
      <c r="D62" s="255"/>
      <c r="E62" s="255"/>
      <c r="F62" s="255"/>
      <c r="G62" s="20">
        <v>179</v>
      </c>
      <c r="H62" s="32">
        <f>H60-H61</f>
        <v>40837934.460000038</v>
      </c>
      <c r="I62" s="32">
        <f t="shared" ref="I62:K62" si="2">I60-I61</f>
        <v>40837934.460000038</v>
      </c>
      <c r="J62" s="32">
        <f t="shared" si="2"/>
        <v>41585038.240000069</v>
      </c>
      <c r="K62" s="32">
        <f t="shared" si="2"/>
        <v>41585038.240000069</v>
      </c>
    </row>
    <row r="63" spans="1:11" x14ac:dyDescent="0.2">
      <c r="A63" s="242" t="s">
        <v>239</v>
      </c>
      <c r="B63" s="242"/>
      <c r="C63" s="242"/>
      <c r="D63" s="242"/>
      <c r="E63" s="242"/>
      <c r="F63" s="242"/>
      <c r="G63" s="20">
        <v>180</v>
      </c>
      <c r="H63" s="32">
        <f>+IF((H60-H61)&gt;0,(H60-H61),0)</f>
        <v>40837934.460000038</v>
      </c>
      <c r="I63" s="32">
        <f t="shared" ref="I63:K63" si="3">+IF((I60-I61)&gt;0,(I60-I61),0)</f>
        <v>40837934.460000038</v>
      </c>
      <c r="J63" s="32">
        <f t="shared" si="3"/>
        <v>41585038.240000069</v>
      </c>
      <c r="K63" s="32">
        <f t="shared" si="3"/>
        <v>41585038.240000069</v>
      </c>
    </row>
    <row r="64" spans="1:11" x14ac:dyDescent="0.2">
      <c r="A64" s="242" t="s">
        <v>240</v>
      </c>
      <c r="B64" s="242"/>
      <c r="C64" s="242"/>
      <c r="D64" s="242"/>
      <c r="E64" s="242"/>
      <c r="F64" s="242"/>
      <c r="G64" s="20">
        <v>181</v>
      </c>
      <c r="H64" s="32">
        <f>+IF((H60-H61)&lt;0,(H60-H61),0)</f>
        <v>0</v>
      </c>
      <c r="I64" s="32">
        <f t="shared" ref="I64:K64" si="4">+IF((I60-I61)&lt;0,(I60-I61),0)</f>
        <v>0</v>
      </c>
      <c r="J64" s="32">
        <f t="shared" si="4"/>
        <v>0</v>
      </c>
      <c r="K64" s="32">
        <f t="shared" si="4"/>
        <v>0</v>
      </c>
    </row>
    <row r="65" spans="1:11" x14ac:dyDescent="0.2">
      <c r="A65" s="257" t="s">
        <v>241</v>
      </c>
      <c r="B65" s="257"/>
      <c r="C65" s="257"/>
      <c r="D65" s="257"/>
      <c r="E65" s="257"/>
      <c r="F65" s="257"/>
      <c r="G65" s="15">
        <v>182</v>
      </c>
      <c r="H65" s="28">
        <v>10560689.85</v>
      </c>
      <c r="I65" s="28">
        <v>10560689.85</v>
      </c>
      <c r="J65" s="28">
        <v>9351658.8200000003</v>
      </c>
      <c r="K65" s="28">
        <v>9351658.8200000003</v>
      </c>
    </row>
    <row r="66" spans="1:11" x14ac:dyDescent="0.2">
      <c r="A66" s="255" t="s">
        <v>242</v>
      </c>
      <c r="B66" s="255"/>
      <c r="C66" s="255"/>
      <c r="D66" s="255"/>
      <c r="E66" s="255"/>
      <c r="F66" s="255"/>
      <c r="G66" s="20">
        <v>183</v>
      </c>
      <c r="H66" s="32">
        <f>H62-H65</f>
        <v>30277244.610000037</v>
      </c>
      <c r="I66" s="32">
        <f t="shared" ref="I66:K66" si="5">I62-I65</f>
        <v>30277244.610000037</v>
      </c>
      <c r="J66" s="32">
        <f t="shared" si="5"/>
        <v>32233379.420000069</v>
      </c>
      <c r="K66" s="32">
        <f t="shared" si="5"/>
        <v>32233379.420000069</v>
      </c>
    </row>
    <row r="67" spans="1:11" x14ac:dyDescent="0.2">
      <c r="A67" s="242" t="s">
        <v>243</v>
      </c>
      <c r="B67" s="242"/>
      <c r="C67" s="242"/>
      <c r="D67" s="242"/>
      <c r="E67" s="242"/>
      <c r="F67" s="242"/>
      <c r="G67" s="20">
        <v>184</v>
      </c>
      <c r="H67" s="32">
        <f>+IF((H62-H65)&gt;0,(H62-H65),0)</f>
        <v>30277244.610000037</v>
      </c>
      <c r="I67" s="32">
        <f t="shared" ref="I67:K67" si="6">+IF((I62-I65)&gt;0,(I62-I65),0)</f>
        <v>30277244.610000037</v>
      </c>
      <c r="J67" s="32">
        <f t="shared" si="6"/>
        <v>32233379.420000069</v>
      </c>
      <c r="K67" s="32">
        <f t="shared" si="6"/>
        <v>32233379.420000069</v>
      </c>
    </row>
    <row r="68" spans="1:11" x14ac:dyDescent="0.2">
      <c r="A68" s="242" t="s">
        <v>244</v>
      </c>
      <c r="B68" s="242"/>
      <c r="C68" s="242"/>
      <c r="D68" s="242"/>
      <c r="E68" s="242"/>
      <c r="F68" s="242"/>
      <c r="G68" s="20">
        <v>185</v>
      </c>
      <c r="H68" s="32">
        <f>+IF((H62-H65)&lt;0,(H62-H65),0)</f>
        <v>0</v>
      </c>
      <c r="I68" s="32">
        <f t="shared" ref="I68:K68" si="7">+IF((I62-I65)&lt;0,(I62-I65),0)</f>
        <v>0</v>
      </c>
      <c r="J68" s="32">
        <f t="shared" si="7"/>
        <v>0</v>
      </c>
      <c r="K68" s="32">
        <f t="shared" si="7"/>
        <v>0</v>
      </c>
    </row>
    <row r="69" spans="1:11" x14ac:dyDescent="0.2">
      <c r="A69" s="238" t="s">
        <v>245</v>
      </c>
      <c r="B69" s="238"/>
      <c r="C69" s="238"/>
      <c r="D69" s="238"/>
      <c r="E69" s="238"/>
      <c r="F69" s="238"/>
      <c r="G69" s="252"/>
      <c r="H69" s="252"/>
      <c r="I69" s="252"/>
      <c r="J69" s="253"/>
      <c r="K69" s="253"/>
    </row>
    <row r="70" spans="1:11" ht="22.35" customHeight="1" x14ac:dyDescent="0.2">
      <c r="A70" s="255" t="s">
        <v>246</v>
      </c>
      <c r="B70" s="255"/>
      <c r="C70" s="255"/>
      <c r="D70" s="255"/>
      <c r="E70" s="255"/>
      <c r="F70" s="255"/>
      <c r="G70" s="20">
        <v>186</v>
      </c>
      <c r="H70" s="32">
        <f>H71-H72</f>
        <v>0</v>
      </c>
      <c r="I70" s="32">
        <f>I71-I72</f>
        <v>0</v>
      </c>
      <c r="J70" s="32">
        <f>J71-J72</f>
        <v>0</v>
      </c>
      <c r="K70" s="32">
        <f>K71-K72</f>
        <v>0</v>
      </c>
    </row>
    <row r="71" spans="1:11" x14ac:dyDescent="0.2">
      <c r="A71" s="256" t="s">
        <v>247</v>
      </c>
      <c r="B71" s="256"/>
      <c r="C71" s="256"/>
      <c r="D71" s="256"/>
      <c r="E71" s="256"/>
      <c r="F71" s="256"/>
      <c r="G71" s="15">
        <v>187</v>
      </c>
      <c r="H71" s="28"/>
      <c r="I71" s="28"/>
      <c r="J71" s="28"/>
      <c r="K71" s="28"/>
    </row>
    <row r="72" spans="1:11" x14ac:dyDescent="0.2">
      <c r="A72" s="256" t="s">
        <v>248</v>
      </c>
      <c r="B72" s="256"/>
      <c r="C72" s="256"/>
      <c r="D72" s="256"/>
      <c r="E72" s="256"/>
      <c r="F72" s="256"/>
      <c r="G72" s="15">
        <v>188</v>
      </c>
      <c r="H72" s="28"/>
      <c r="I72" s="28"/>
      <c r="J72" s="28"/>
      <c r="K72" s="28"/>
    </row>
    <row r="73" spans="1:11" x14ac:dyDescent="0.2">
      <c r="A73" s="257" t="s">
        <v>249</v>
      </c>
      <c r="B73" s="257"/>
      <c r="C73" s="257"/>
      <c r="D73" s="257"/>
      <c r="E73" s="257"/>
      <c r="F73" s="257"/>
      <c r="G73" s="15">
        <v>189</v>
      </c>
      <c r="H73" s="28"/>
      <c r="I73" s="28"/>
      <c r="J73" s="28"/>
      <c r="K73" s="28"/>
    </row>
    <row r="74" spans="1:11" x14ac:dyDescent="0.2">
      <c r="A74" s="242" t="s">
        <v>250</v>
      </c>
      <c r="B74" s="242"/>
      <c r="C74" s="242"/>
      <c r="D74" s="242"/>
      <c r="E74" s="242"/>
      <c r="F74" s="242"/>
      <c r="G74" s="20">
        <v>190</v>
      </c>
      <c r="H74" s="113"/>
      <c r="I74" s="113"/>
      <c r="J74" s="113"/>
      <c r="K74" s="113"/>
    </row>
    <row r="75" spans="1:11" x14ac:dyDescent="0.2">
      <c r="A75" s="242" t="s">
        <v>251</v>
      </c>
      <c r="B75" s="242"/>
      <c r="C75" s="242"/>
      <c r="D75" s="242"/>
      <c r="E75" s="242"/>
      <c r="F75" s="242"/>
      <c r="G75" s="20">
        <v>191</v>
      </c>
      <c r="H75" s="113"/>
      <c r="I75" s="113"/>
      <c r="J75" s="113"/>
      <c r="K75" s="113"/>
    </row>
    <row r="76" spans="1:11" x14ac:dyDescent="0.2">
      <c r="A76" s="238" t="s">
        <v>252</v>
      </c>
      <c r="B76" s="238"/>
      <c r="C76" s="238"/>
      <c r="D76" s="238"/>
      <c r="E76" s="238"/>
      <c r="F76" s="238"/>
      <c r="G76" s="252"/>
      <c r="H76" s="252"/>
      <c r="I76" s="252"/>
      <c r="J76" s="253"/>
      <c r="K76" s="253"/>
    </row>
    <row r="77" spans="1:11" x14ac:dyDescent="0.2">
      <c r="A77" s="255" t="s">
        <v>253</v>
      </c>
      <c r="B77" s="255"/>
      <c r="C77" s="255"/>
      <c r="D77" s="255"/>
      <c r="E77" s="255"/>
      <c r="F77" s="255"/>
      <c r="G77" s="20">
        <v>192</v>
      </c>
      <c r="H77" s="113"/>
      <c r="I77" s="113"/>
      <c r="J77" s="113"/>
      <c r="K77" s="113"/>
    </row>
    <row r="78" spans="1:11" x14ac:dyDescent="0.2">
      <c r="A78" s="256" t="s">
        <v>254</v>
      </c>
      <c r="B78" s="256"/>
      <c r="C78" s="256"/>
      <c r="D78" s="256"/>
      <c r="E78" s="256"/>
      <c r="F78" s="256"/>
      <c r="G78" s="15">
        <v>193</v>
      </c>
      <c r="H78" s="33"/>
      <c r="I78" s="33"/>
      <c r="J78" s="33"/>
      <c r="K78" s="33"/>
    </row>
    <row r="79" spans="1:11" x14ac:dyDescent="0.2">
      <c r="A79" s="256" t="s">
        <v>255</v>
      </c>
      <c r="B79" s="256"/>
      <c r="C79" s="256"/>
      <c r="D79" s="256"/>
      <c r="E79" s="256"/>
      <c r="F79" s="256"/>
      <c r="G79" s="15">
        <v>194</v>
      </c>
      <c r="H79" s="33"/>
      <c r="I79" s="33"/>
      <c r="J79" s="33"/>
      <c r="K79" s="33"/>
    </row>
    <row r="80" spans="1:11" x14ac:dyDescent="0.2">
      <c r="A80" s="255" t="s">
        <v>256</v>
      </c>
      <c r="B80" s="255"/>
      <c r="C80" s="255"/>
      <c r="D80" s="255"/>
      <c r="E80" s="255"/>
      <c r="F80" s="255"/>
      <c r="G80" s="20">
        <v>195</v>
      </c>
      <c r="H80" s="113"/>
      <c r="I80" s="113"/>
      <c r="J80" s="113"/>
      <c r="K80" s="113"/>
    </row>
    <row r="81" spans="1:11" x14ac:dyDescent="0.2">
      <c r="A81" s="255" t="s">
        <v>257</v>
      </c>
      <c r="B81" s="255"/>
      <c r="C81" s="255"/>
      <c r="D81" s="255"/>
      <c r="E81" s="255"/>
      <c r="F81" s="255"/>
      <c r="G81" s="20">
        <v>196</v>
      </c>
      <c r="H81" s="113"/>
      <c r="I81" s="113"/>
      <c r="J81" s="113"/>
      <c r="K81" s="113"/>
    </row>
    <row r="82" spans="1:11" x14ac:dyDescent="0.2">
      <c r="A82" s="242" t="s">
        <v>258</v>
      </c>
      <c r="B82" s="242"/>
      <c r="C82" s="242"/>
      <c r="D82" s="242"/>
      <c r="E82" s="242"/>
      <c r="F82" s="242"/>
      <c r="G82" s="20">
        <v>197</v>
      </c>
      <c r="H82" s="113"/>
      <c r="I82" s="113"/>
      <c r="J82" s="113"/>
      <c r="K82" s="113"/>
    </row>
    <row r="83" spans="1:11" x14ac:dyDescent="0.2">
      <c r="A83" s="242" t="s">
        <v>259</v>
      </c>
      <c r="B83" s="242"/>
      <c r="C83" s="242"/>
      <c r="D83" s="242"/>
      <c r="E83" s="242"/>
      <c r="F83" s="242"/>
      <c r="G83" s="20">
        <v>198</v>
      </c>
      <c r="H83" s="113"/>
      <c r="I83" s="113"/>
      <c r="J83" s="113"/>
      <c r="K83" s="113"/>
    </row>
    <row r="84" spans="1:11" x14ac:dyDescent="0.2">
      <c r="A84" s="238" t="s">
        <v>260</v>
      </c>
      <c r="B84" s="238"/>
      <c r="C84" s="238"/>
      <c r="D84" s="238"/>
      <c r="E84" s="238"/>
      <c r="F84" s="238"/>
      <c r="G84" s="252"/>
      <c r="H84" s="252"/>
      <c r="I84" s="252"/>
      <c r="J84" s="253"/>
      <c r="K84" s="253"/>
    </row>
    <row r="85" spans="1:11" x14ac:dyDescent="0.2">
      <c r="A85" s="240" t="s">
        <v>261</v>
      </c>
      <c r="B85" s="240"/>
      <c r="C85" s="240"/>
      <c r="D85" s="240"/>
      <c r="E85" s="240"/>
      <c r="F85" s="240"/>
      <c r="G85" s="20">
        <v>199</v>
      </c>
      <c r="H85" s="34">
        <f>H86+H87</f>
        <v>0</v>
      </c>
      <c r="I85" s="34">
        <f>I86+I87</f>
        <v>0</v>
      </c>
      <c r="J85" s="34">
        <f>J86+J87</f>
        <v>0</v>
      </c>
      <c r="K85" s="34">
        <f>K86+K87</f>
        <v>0</v>
      </c>
    </row>
    <row r="86" spans="1:11" x14ac:dyDescent="0.2">
      <c r="A86" s="241" t="s">
        <v>262</v>
      </c>
      <c r="B86" s="241"/>
      <c r="C86" s="241"/>
      <c r="D86" s="241"/>
      <c r="E86" s="241"/>
      <c r="F86" s="241"/>
      <c r="G86" s="15">
        <v>200</v>
      </c>
      <c r="H86" s="35"/>
      <c r="I86" s="35"/>
      <c r="J86" s="35"/>
      <c r="K86" s="35"/>
    </row>
    <row r="87" spans="1:11" x14ac:dyDescent="0.2">
      <c r="A87" s="241" t="s">
        <v>263</v>
      </c>
      <c r="B87" s="241"/>
      <c r="C87" s="241"/>
      <c r="D87" s="241"/>
      <c r="E87" s="241"/>
      <c r="F87" s="241"/>
      <c r="G87" s="15">
        <v>201</v>
      </c>
      <c r="H87" s="35"/>
      <c r="I87" s="35"/>
      <c r="J87" s="35"/>
      <c r="K87" s="35"/>
    </row>
    <row r="88" spans="1:11" x14ac:dyDescent="0.2">
      <c r="A88" s="261" t="s">
        <v>264</v>
      </c>
      <c r="B88" s="261"/>
      <c r="C88" s="261"/>
      <c r="D88" s="261"/>
      <c r="E88" s="261"/>
      <c r="F88" s="261"/>
      <c r="G88" s="262"/>
      <c r="H88" s="262"/>
      <c r="I88" s="262"/>
      <c r="J88" s="253"/>
      <c r="K88" s="253"/>
    </row>
    <row r="89" spans="1:11" x14ac:dyDescent="0.2">
      <c r="A89" s="236" t="s">
        <v>265</v>
      </c>
      <c r="B89" s="236"/>
      <c r="C89" s="236"/>
      <c r="D89" s="236"/>
      <c r="E89" s="236"/>
      <c r="F89" s="236"/>
      <c r="G89" s="15">
        <v>202</v>
      </c>
      <c r="H89" s="35">
        <v>30277244.610000037</v>
      </c>
      <c r="I89" s="35">
        <v>30277244.610000037</v>
      </c>
      <c r="J89" s="35">
        <v>32233379.420000069</v>
      </c>
      <c r="K89" s="35">
        <v>32233379.420000069</v>
      </c>
    </row>
    <row r="90" spans="1:11" ht="24" customHeight="1" x14ac:dyDescent="0.2">
      <c r="A90" s="264" t="s">
        <v>266</v>
      </c>
      <c r="B90" s="264"/>
      <c r="C90" s="264"/>
      <c r="D90" s="264"/>
      <c r="E90" s="264"/>
      <c r="F90" s="264"/>
      <c r="G90" s="20">
        <v>203</v>
      </c>
      <c r="H90" s="34">
        <f>SUM(H91:H98)</f>
        <v>0</v>
      </c>
      <c r="I90" s="34">
        <f>SUM(I91:I98)</f>
        <v>0</v>
      </c>
      <c r="J90" s="34">
        <f>SUM(J91:J98)</f>
        <v>0</v>
      </c>
      <c r="K90" s="34">
        <f>SUM(K91:K98)</f>
        <v>0</v>
      </c>
    </row>
    <row r="91" spans="1:11" x14ac:dyDescent="0.2">
      <c r="A91" s="256" t="s">
        <v>267</v>
      </c>
      <c r="B91" s="256"/>
      <c r="C91" s="256"/>
      <c r="D91" s="256"/>
      <c r="E91" s="256"/>
      <c r="F91" s="256"/>
      <c r="G91" s="15">
        <v>204</v>
      </c>
      <c r="H91" s="35"/>
      <c r="I91" s="35"/>
      <c r="J91" s="35"/>
      <c r="K91" s="35"/>
    </row>
    <row r="92" spans="1:11" ht="22.35" customHeight="1" x14ac:dyDescent="0.2">
      <c r="A92" s="256" t="s">
        <v>268</v>
      </c>
      <c r="B92" s="256"/>
      <c r="C92" s="256"/>
      <c r="D92" s="256"/>
      <c r="E92" s="256"/>
      <c r="F92" s="256"/>
      <c r="G92" s="15">
        <v>205</v>
      </c>
      <c r="H92" s="35"/>
      <c r="I92" s="35"/>
      <c r="J92" s="35"/>
      <c r="K92" s="35"/>
    </row>
    <row r="93" spans="1:11" ht="22.35" customHeight="1" x14ac:dyDescent="0.2">
      <c r="A93" s="256" t="s">
        <v>269</v>
      </c>
      <c r="B93" s="256"/>
      <c r="C93" s="256"/>
      <c r="D93" s="256"/>
      <c r="E93" s="256"/>
      <c r="F93" s="256"/>
      <c r="G93" s="15">
        <v>206</v>
      </c>
      <c r="H93" s="35"/>
      <c r="I93" s="35"/>
      <c r="J93" s="35"/>
      <c r="K93" s="35"/>
    </row>
    <row r="94" spans="1:11" ht="22.35" customHeight="1" x14ac:dyDescent="0.2">
      <c r="A94" s="256" t="s">
        <v>270</v>
      </c>
      <c r="B94" s="256"/>
      <c r="C94" s="256"/>
      <c r="D94" s="256"/>
      <c r="E94" s="256"/>
      <c r="F94" s="256"/>
      <c r="G94" s="15">
        <v>207</v>
      </c>
      <c r="H94" s="35"/>
      <c r="I94" s="35"/>
      <c r="J94" s="35"/>
      <c r="K94" s="35"/>
    </row>
    <row r="95" spans="1:11" ht="22.35" customHeight="1" x14ac:dyDescent="0.2">
      <c r="A95" s="256" t="s">
        <v>271</v>
      </c>
      <c r="B95" s="256"/>
      <c r="C95" s="256"/>
      <c r="D95" s="256"/>
      <c r="E95" s="256"/>
      <c r="F95" s="256"/>
      <c r="G95" s="15">
        <v>208</v>
      </c>
      <c r="H95" s="35"/>
      <c r="I95" s="35"/>
      <c r="J95" s="35"/>
      <c r="K95" s="35"/>
    </row>
    <row r="96" spans="1:11" ht="22.35" customHeight="1" x14ac:dyDescent="0.2">
      <c r="A96" s="256" t="s">
        <v>272</v>
      </c>
      <c r="B96" s="256"/>
      <c r="C96" s="256"/>
      <c r="D96" s="256"/>
      <c r="E96" s="256"/>
      <c r="F96" s="256"/>
      <c r="G96" s="15">
        <v>209</v>
      </c>
      <c r="H96" s="35"/>
      <c r="I96" s="35"/>
      <c r="J96" s="35"/>
      <c r="K96" s="35"/>
    </row>
    <row r="97" spans="1:11" x14ac:dyDescent="0.2">
      <c r="A97" s="256" t="s">
        <v>273</v>
      </c>
      <c r="B97" s="256"/>
      <c r="C97" s="256"/>
      <c r="D97" s="256"/>
      <c r="E97" s="256"/>
      <c r="F97" s="256"/>
      <c r="G97" s="15">
        <v>210</v>
      </c>
      <c r="H97" s="35"/>
      <c r="I97" s="35"/>
      <c r="J97" s="35"/>
      <c r="K97" s="35"/>
    </row>
    <row r="98" spans="1:11" x14ac:dyDescent="0.2">
      <c r="A98" s="256" t="s">
        <v>274</v>
      </c>
      <c r="B98" s="256"/>
      <c r="C98" s="256"/>
      <c r="D98" s="256"/>
      <c r="E98" s="256"/>
      <c r="F98" s="256"/>
      <c r="G98" s="15">
        <v>211</v>
      </c>
      <c r="H98" s="35"/>
      <c r="I98" s="35"/>
      <c r="J98" s="35"/>
      <c r="K98" s="35"/>
    </row>
    <row r="99" spans="1:11" x14ac:dyDescent="0.2">
      <c r="A99" s="236" t="s">
        <v>275</v>
      </c>
      <c r="B99" s="236"/>
      <c r="C99" s="236"/>
      <c r="D99" s="236"/>
      <c r="E99" s="236"/>
      <c r="F99" s="236"/>
      <c r="G99" s="15">
        <v>212</v>
      </c>
      <c r="H99" s="35"/>
      <c r="I99" s="35"/>
      <c r="J99" s="35"/>
      <c r="K99" s="35"/>
    </row>
    <row r="100" spans="1:11" ht="23.1" customHeight="1" x14ac:dyDescent="0.2">
      <c r="A100" s="264" t="s">
        <v>276</v>
      </c>
      <c r="B100" s="264"/>
      <c r="C100" s="264"/>
      <c r="D100" s="264"/>
      <c r="E100" s="264"/>
      <c r="F100" s="264"/>
      <c r="G100" s="20">
        <v>213</v>
      </c>
      <c r="H100" s="34">
        <f>H90-H99</f>
        <v>0</v>
      </c>
      <c r="I100" s="34">
        <f>I90-I99</f>
        <v>0</v>
      </c>
      <c r="J100" s="34">
        <f>J90-J99</f>
        <v>0</v>
      </c>
      <c r="K100" s="34">
        <f>K90-K99</f>
        <v>0</v>
      </c>
    </row>
    <row r="101" spans="1:11" ht="22.7" customHeight="1" x14ac:dyDescent="0.2">
      <c r="A101" s="264" t="s">
        <v>277</v>
      </c>
      <c r="B101" s="264"/>
      <c r="C101" s="264"/>
      <c r="D101" s="264"/>
      <c r="E101" s="264"/>
      <c r="F101" s="264"/>
      <c r="G101" s="20">
        <v>214</v>
      </c>
      <c r="H101" s="34">
        <f>H89+H100</f>
        <v>30277244.610000037</v>
      </c>
      <c r="I101" s="34">
        <f>I89+I100</f>
        <v>30277244.610000037</v>
      </c>
      <c r="J101" s="34">
        <f>J89+J100</f>
        <v>32233379.420000069</v>
      </c>
      <c r="K101" s="34">
        <f>K89+K100</f>
        <v>32233379.420000069</v>
      </c>
    </row>
    <row r="102" spans="1:11" x14ac:dyDescent="0.2">
      <c r="A102" s="238" t="s">
        <v>278</v>
      </c>
      <c r="B102" s="238"/>
      <c r="C102" s="238"/>
      <c r="D102" s="238"/>
      <c r="E102" s="238"/>
      <c r="F102" s="238"/>
      <c r="G102" s="252"/>
      <c r="H102" s="252"/>
      <c r="I102" s="252"/>
      <c r="J102" s="253"/>
      <c r="K102" s="253"/>
    </row>
    <row r="103" spans="1:11" ht="27" customHeight="1" x14ac:dyDescent="0.2">
      <c r="A103" s="240" t="s">
        <v>279</v>
      </c>
      <c r="B103" s="240"/>
      <c r="C103" s="240"/>
      <c r="D103" s="240"/>
      <c r="E103" s="240"/>
      <c r="F103" s="240"/>
      <c r="G103" s="20">
        <v>215</v>
      </c>
      <c r="H103" s="34">
        <f>H104+H105</f>
        <v>0</v>
      </c>
      <c r="I103" s="34">
        <f>I104+I105</f>
        <v>0</v>
      </c>
      <c r="J103" s="34">
        <f>J104+J105</f>
        <v>0</v>
      </c>
      <c r="K103" s="34">
        <f>K104+K105</f>
        <v>0</v>
      </c>
    </row>
    <row r="104" spans="1:11" x14ac:dyDescent="0.2">
      <c r="A104" s="241" t="s">
        <v>280</v>
      </c>
      <c r="B104" s="241"/>
      <c r="C104" s="241"/>
      <c r="D104" s="241"/>
      <c r="E104" s="241"/>
      <c r="F104" s="241"/>
      <c r="G104" s="15">
        <v>216</v>
      </c>
      <c r="H104" s="35"/>
      <c r="I104" s="35"/>
      <c r="J104" s="35"/>
      <c r="K104" s="35"/>
    </row>
    <row r="105" spans="1:11" x14ac:dyDescent="0.2">
      <c r="A105" s="241" t="s">
        <v>281</v>
      </c>
      <c r="B105" s="241"/>
      <c r="C105" s="241"/>
      <c r="D105" s="241"/>
      <c r="E105" s="241"/>
      <c r="F105" s="241"/>
      <c r="G105" s="15">
        <v>217</v>
      </c>
      <c r="H105" s="35"/>
      <c r="I105" s="35"/>
      <c r="J105" s="35"/>
      <c r="K105" s="35"/>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sqref="A1:I1"/>
    </sheetView>
  </sheetViews>
  <sheetFormatPr defaultColWidth="9.140625" defaultRowHeight="12.75" x14ac:dyDescent="0.2"/>
  <cols>
    <col min="1" max="7" width="9.140625" style="21"/>
    <col min="8" max="9" width="15.140625" style="46" customWidth="1"/>
    <col min="10" max="16384" width="9.140625" style="21"/>
  </cols>
  <sheetData>
    <row r="1" spans="1:9" x14ac:dyDescent="0.2">
      <c r="A1" s="259" t="s">
        <v>282</v>
      </c>
      <c r="B1" s="265"/>
      <c r="C1" s="265"/>
      <c r="D1" s="265"/>
      <c r="E1" s="265"/>
      <c r="F1" s="265"/>
      <c r="G1" s="265"/>
      <c r="H1" s="265"/>
      <c r="I1" s="265"/>
    </row>
    <row r="2" spans="1:9" x14ac:dyDescent="0.2">
      <c r="A2" s="258" t="s">
        <v>457</v>
      </c>
      <c r="B2" s="225"/>
      <c r="C2" s="225"/>
      <c r="D2" s="225"/>
      <c r="E2" s="225"/>
      <c r="F2" s="225"/>
      <c r="G2" s="225"/>
      <c r="H2" s="225"/>
      <c r="I2" s="225"/>
    </row>
    <row r="3" spans="1:9" x14ac:dyDescent="0.2">
      <c r="A3" s="273" t="s">
        <v>283</v>
      </c>
      <c r="B3" s="274"/>
      <c r="C3" s="274"/>
      <c r="D3" s="274"/>
      <c r="E3" s="274"/>
      <c r="F3" s="274"/>
      <c r="G3" s="274"/>
      <c r="H3" s="274"/>
      <c r="I3" s="274"/>
    </row>
    <row r="4" spans="1:9" x14ac:dyDescent="0.2">
      <c r="A4" s="269" t="s">
        <v>458</v>
      </c>
      <c r="B4" s="229"/>
      <c r="C4" s="229"/>
      <c r="D4" s="229"/>
      <c r="E4" s="229"/>
      <c r="F4" s="229"/>
      <c r="G4" s="229"/>
      <c r="H4" s="229"/>
      <c r="I4" s="230"/>
    </row>
    <row r="5" spans="1:9" ht="24" thickBot="1" x14ac:dyDescent="0.25">
      <c r="A5" s="281" t="s">
        <v>284</v>
      </c>
      <c r="B5" s="282"/>
      <c r="C5" s="282"/>
      <c r="D5" s="282"/>
      <c r="E5" s="282"/>
      <c r="F5" s="283"/>
      <c r="G5" s="22" t="s">
        <v>285</v>
      </c>
      <c r="H5" s="36" t="s">
        <v>286</v>
      </c>
      <c r="I5" s="36" t="s">
        <v>287</v>
      </c>
    </row>
    <row r="6" spans="1:9" x14ac:dyDescent="0.2">
      <c r="A6" s="284">
        <v>1</v>
      </c>
      <c r="B6" s="285"/>
      <c r="C6" s="285"/>
      <c r="D6" s="285"/>
      <c r="E6" s="285"/>
      <c r="F6" s="286"/>
      <c r="G6" s="23">
        <v>2</v>
      </c>
      <c r="H6" s="37" t="s">
        <v>288</v>
      </c>
      <c r="I6" s="37" t="s">
        <v>289</v>
      </c>
    </row>
    <row r="7" spans="1:9" x14ac:dyDescent="0.2">
      <c r="A7" s="287" t="s">
        <v>290</v>
      </c>
      <c r="B7" s="288"/>
      <c r="C7" s="288"/>
      <c r="D7" s="288"/>
      <c r="E7" s="288"/>
      <c r="F7" s="288"/>
      <c r="G7" s="288"/>
      <c r="H7" s="288"/>
      <c r="I7" s="289"/>
    </row>
    <row r="8" spans="1:9" ht="12.75" customHeight="1" x14ac:dyDescent="0.2">
      <c r="A8" s="290" t="s">
        <v>291</v>
      </c>
      <c r="B8" s="291"/>
      <c r="C8" s="291"/>
      <c r="D8" s="291"/>
      <c r="E8" s="291"/>
      <c r="F8" s="292"/>
      <c r="G8" s="24">
        <v>1</v>
      </c>
      <c r="H8" s="38">
        <v>40837934.460000001</v>
      </c>
      <c r="I8" s="38">
        <v>41585038.240000002</v>
      </c>
    </row>
    <row r="9" spans="1:9" ht="12.75" customHeight="1" x14ac:dyDescent="0.2">
      <c r="A9" s="278" t="s">
        <v>292</v>
      </c>
      <c r="B9" s="279"/>
      <c r="C9" s="279"/>
      <c r="D9" s="279"/>
      <c r="E9" s="279"/>
      <c r="F9" s="280"/>
      <c r="G9" s="25">
        <v>2</v>
      </c>
      <c r="H9" s="39">
        <f>H10+H11+H12+H13+H14+H15+H16+H17</f>
        <v>13464183.058880296</v>
      </c>
      <c r="I9" s="39">
        <f>I10+I11+I12+I13+I14+I15+I16+I17</f>
        <v>15053224.754928775</v>
      </c>
    </row>
    <row r="10" spans="1:9" ht="12.75" customHeight="1" x14ac:dyDescent="0.2">
      <c r="A10" s="270" t="s">
        <v>293</v>
      </c>
      <c r="B10" s="271"/>
      <c r="C10" s="271"/>
      <c r="D10" s="271"/>
      <c r="E10" s="271"/>
      <c r="F10" s="272"/>
      <c r="G10" s="26">
        <v>3</v>
      </c>
      <c r="H10" s="40">
        <v>8213327.4400000004</v>
      </c>
      <c r="I10" s="40">
        <v>10944230.289999999</v>
      </c>
    </row>
    <row r="11" spans="1:9" ht="22.35" customHeight="1" x14ac:dyDescent="0.2">
      <c r="A11" s="270" t="s">
        <v>294</v>
      </c>
      <c r="B11" s="271"/>
      <c r="C11" s="271"/>
      <c r="D11" s="271"/>
      <c r="E11" s="271"/>
      <c r="F11" s="272"/>
      <c r="G11" s="26">
        <v>4</v>
      </c>
      <c r="H11" s="40"/>
      <c r="I11" s="40">
        <v>-10047.959999999999</v>
      </c>
    </row>
    <row r="12" spans="1:9" ht="23.45" customHeight="1" x14ac:dyDescent="0.2">
      <c r="A12" s="270" t="s">
        <v>295</v>
      </c>
      <c r="B12" s="271"/>
      <c r="C12" s="271"/>
      <c r="D12" s="271"/>
      <c r="E12" s="271"/>
      <c r="F12" s="272"/>
      <c r="G12" s="26">
        <v>5</v>
      </c>
      <c r="H12" s="40">
        <v>-25191.390000011921</v>
      </c>
      <c r="I12" s="40">
        <v>-191440.81999999136</v>
      </c>
    </row>
    <row r="13" spans="1:9" ht="12.75" customHeight="1" x14ac:dyDescent="0.2">
      <c r="A13" s="270" t="s">
        <v>296</v>
      </c>
      <c r="B13" s="271"/>
      <c r="C13" s="271"/>
      <c r="D13" s="271"/>
      <c r="E13" s="271"/>
      <c r="F13" s="272"/>
      <c r="G13" s="26">
        <v>6</v>
      </c>
      <c r="H13" s="40">
        <v>-448603.07</v>
      </c>
      <c r="I13" s="40">
        <v>-437306.38</v>
      </c>
    </row>
    <row r="14" spans="1:9" ht="12.75" customHeight="1" x14ac:dyDescent="0.2">
      <c r="A14" s="270" t="s">
        <v>297</v>
      </c>
      <c r="B14" s="271"/>
      <c r="C14" s="271"/>
      <c r="D14" s="271"/>
      <c r="E14" s="271"/>
      <c r="F14" s="272"/>
      <c r="G14" s="26">
        <v>7</v>
      </c>
      <c r="H14" s="40"/>
      <c r="I14" s="40">
        <v>160992.78</v>
      </c>
    </row>
    <row r="15" spans="1:9" ht="12.75" customHeight="1" x14ac:dyDescent="0.2">
      <c r="A15" s="270" t="s">
        <v>298</v>
      </c>
      <c r="B15" s="271"/>
      <c r="C15" s="271"/>
      <c r="D15" s="271"/>
      <c r="E15" s="271"/>
      <c r="F15" s="272"/>
      <c r="G15" s="26">
        <v>8</v>
      </c>
      <c r="H15" s="40">
        <v>3079570.48</v>
      </c>
      <c r="I15" s="40">
        <v>3131006.91</v>
      </c>
    </row>
    <row r="16" spans="1:9" ht="12.75" customHeight="1" x14ac:dyDescent="0.2">
      <c r="A16" s="270" t="s">
        <v>299</v>
      </c>
      <c r="B16" s="271"/>
      <c r="C16" s="271"/>
      <c r="D16" s="271"/>
      <c r="E16" s="271"/>
      <c r="F16" s="272"/>
      <c r="G16" s="26">
        <v>9</v>
      </c>
      <c r="H16" s="40">
        <v>2839804.6388803069</v>
      </c>
      <c r="I16" s="40">
        <v>-218272.06507122982</v>
      </c>
    </row>
    <row r="17" spans="1:9" ht="25.35" customHeight="1" x14ac:dyDescent="0.2">
      <c r="A17" s="270" t="s">
        <v>300</v>
      </c>
      <c r="B17" s="271"/>
      <c r="C17" s="271"/>
      <c r="D17" s="271"/>
      <c r="E17" s="271"/>
      <c r="F17" s="272"/>
      <c r="G17" s="26">
        <v>10</v>
      </c>
      <c r="H17" s="40">
        <v>-194725.04</v>
      </c>
      <c r="I17" s="40">
        <v>1674062</v>
      </c>
    </row>
    <row r="18" spans="1:9" ht="28.35" customHeight="1" x14ac:dyDescent="0.2">
      <c r="A18" s="275" t="s">
        <v>301</v>
      </c>
      <c r="B18" s="276"/>
      <c r="C18" s="276"/>
      <c r="D18" s="276"/>
      <c r="E18" s="276"/>
      <c r="F18" s="277"/>
      <c r="G18" s="25">
        <v>11</v>
      </c>
      <c r="H18" s="39">
        <f>H8+H9</f>
        <v>54302117.518880293</v>
      </c>
      <c r="I18" s="39">
        <f>I8+I9</f>
        <v>56638262.994928777</v>
      </c>
    </row>
    <row r="19" spans="1:9" ht="12.75" customHeight="1" x14ac:dyDescent="0.2">
      <c r="A19" s="278" t="s">
        <v>302</v>
      </c>
      <c r="B19" s="279"/>
      <c r="C19" s="279"/>
      <c r="D19" s="279"/>
      <c r="E19" s="279"/>
      <c r="F19" s="280"/>
      <c r="G19" s="25">
        <v>12</v>
      </c>
      <c r="H19" s="39">
        <f>H20+H21+H22+H23</f>
        <v>-74866085.159999982</v>
      </c>
      <c r="I19" s="39">
        <f>I20+I21+I22+I23</f>
        <v>-38763394.719541922</v>
      </c>
    </row>
    <row r="20" spans="1:9" ht="12.75" customHeight="1" x14ac:dyDescent="0.2">
      <c r="A20" s="270" t="s">
        <v>303</v>
      </c>
      <c r="B20" s="271"/>
      <c r="C20" s="271"/>
      <c r="D20" s="271"/>
      <c r="E20" s="271"/>
      <c r="F20" s="272"/>
      <c r="G20" s="26">
        <v>13</v>
      </c>
      <c r="H20" s="40">
        <v>-103981216.43999997</v>
      </c>
      <c r="I20" s="40">
        <v>26751628.900000073</v>
      </c>
    </row>
    <row r="21" spans="1:9" ht="12.75" customHeight="1" x14ac:dyDescent="0.2">
      <c r="A21" s="270" t="s">
        <v>304</v>
      </c>
      <c r="B21" s="271"/>
      <c r="C21" s="271"/>
      <c r="D21" s="271"/>
      <c r="E21" s="271"/>
      <c r="F21" s="272"/>
      <c r="G21" s="26">
        <v>14</v>
      </c>
      <c r="H21" s="40">
        <v>50175256.649999991</v>
      </c>
      <c r="I21" s="40">
        <v>-1361923.8695419936</v>
      </c>
    </row>
    <row r="22" spans="1:9" ht="12.75" customHeight="1" x14ac:dyDescent="0.2">
      <c r="A22" s="270" t="s">
        <v>305</v>
      </c>
      <c r="B22" s="271"/>
      <c r="C22" s="271"/>
      <c r="D22" s="271"/>
      <c r="E22" s="271"/>
      <c r="F22" s="272"/>
      <c r="G22" s="26">
        <v>15</v>
      </c>
      <c r="H22" s="40">
        <v>-21060125.370000001</v>
      </c>
      <c r="I22" s="40">
        <v>-64153099.75</v>
      </c>
    </row>
    <row r="23" spans="1:9" ht="12.75" customHeight="1" x14ac:dyDescent="0.2">
      <c r="A23" s="270" t="s">
        <v>306</v>
      </c>
      <c r="B23" s="271"/>
      <c r="C23" s="271"/>
      <c r="D23" s="271"/>
      <c r="E23" s="271"/>
      <c r="F23" s="272"/>
      <c r="G23" s="26">
        <v>16</v>
      </c>
      <c r="H23" s="40"/>
      <c r="I23" s="40"/>
    </row>
    <row r="24" spans="1:9" ht="12.75" customHeight="1" x14ac:dyDescent="0.2">
      <c r="A24" s="275" t="s">
        <v>307</v>
      </c>
      <c r="B24" s="276"/>
      <c r="C24" s="276"/>
      <c r="D24" s="276"/>
      <c r="E24" s="276"/>
      <c r="F24" s="277"/>
      <c r="G24" s="25">
        <v>17</v>
      </c>
      <c r="H24" s="39">
        <f>H18+H19</f>
        <v>-20563967.641119689</v>
      </c>
      <c r="I24" s="39">
        <f>I18+I19</f>
        <v>17874868.275386855</v>
      </c>
    </row>
    <row r="25" spans="1:9" ht="12.75" customHeight="1" x14ac:dyDescent="0.2">
      <c r="A25" s="266" t="s">
        <v>308</v>
      </c>
      <c r="B25" s="267"/>
      <c r="C25" s="267"/>
      <c r="D25" s="267"/>
      <c r="E25" s="267"/>
      <c r="F25" s="268"/>
      <c r="G25" s="26">
        <v>18</v>
      </c>
      <c r="H25" s="40"/>
      <c r="I25" s="40">
        <v>-160992.78</v>
      </c>
    </row>
    <row r="26" spans="1:9" ht="12.75" customHeight="1" x14ac:dyDescent="0.2">
      <c r="A26" s="266" t="s">
        <v>309</v>
      </c>
      <c r="B26" s="267"/>
      <c r="C26" s="267"/>
      <c r="D26" s="267"/>
      <c r="E26" s="267"/>
      <c r="F26" s="268"/>
      <c r="G26" s="26">
        <v>19</v>
      </c>
      <c r="H26" s="40">
        <v>10560689.850000001</v>
      </c>
      <c r="I26" s="40"/>
    </row>
    <row r="27" spans="1:9" ht="26.1" customHeight="1" x14ac:dyDescent="0.2">
      <c r="A27" s="293" t="s">
        <v>310</v>
      </c>
      <c r="B27" s="294"/>
      <c r="C27" s="294"/>
      <c r="D27" s="294"/>
      <c r="E27" s="294"/>
      <c r="F27" s="295"/>
      <c r="G27" s="27">
        <v>20</v>
      </c>
      <c r="H27" s="41">
        <f>H24+H25+H26</f>
        <v>-10003277.791119687</v>
      </c>
      <c r="I27" s="41">
        <f>I24+I25+I26</f>
        <v>17713875.495386854</v>
      </c>
    </row>
    <row r="28" spans="1:9" x14ac:dyDescent="0.2">
      <c r="A28" s="287" t="s">
        <v>311</v>
      </c>
      <c r="B28" s="288"/>
      <c r="C28" s="288"/>
      <c r="D28" s="288"/>
      <c r="E28" s="288"/>
      <c r="F28" s="288"/>
      <c r="G28" s="288"/>
      <c r="H28" s="288"/>
      <c r="I28" s="289"/>
    </row>
    <row r="29" spans="1:9" ht="30.6" customHeight="1" x14ac:dyDescent="0.2">
      <c r="A29" s="290" t="s">
        <v>312</v>
      </c>
      <c r="B29" s="291"/>
      <c r="C29" s="291"/>
      <c r="D29" s="291"/>
      <c r="E29" s="291"/>
      <c r="F29" s="292"/>
      <c r="G29" s="24">
        <v>21</v>
      </c>
      <c r="H29" s="42">
        <v>73289.56</v>
      </c>
      <c r="I29" s="42">
        <v>815552.34000000008</v>
      </c>
    </row>
    <row r="30" spans="1:9" ht="12.75" customHeight="1" x14ac:dyDescent="0.2">
      <c r="A30" s="266" t="s">
        <v>313</v>
      </c>
      <c r="B30" s="267"/>
      <c r="C30" s="267"/>
      <c r="D30" s="267"/>
      <c r="E30" s="267"/>
      <c r="F30" s="268"/>
      <c r="G30" s="26">
        <v>22</v>
      </c>
      <c r="H30" s="43">
        <v>17598.09</v>
      </c>
      <c r="I30" s="43"/>
    </row>
    <row r="31" spans="1:9" ht="12.75" customHeight="1" x14ac:dyDescent="0.2">
      <c r="A31" s="266" t="s">
        <v>314</v>
      </c>
      <c r="B31" s="267"/>
      <c r="C31" s="267"/>
      <c r="D31" s="267"/>
      <c r="E31" s="267"/>
      <c r="F31" s="268"/>
      <c r="G31" s="26">
        <v>23</v>
      </c>
      <c r="H31" s="43">
        <v>561496.92000000004</v>
      </c>
      <c r="I31" s="43">
        <v>415872.69954200002</v>
      </c>
    </row>
    <row r="32" spans="1:9" ht="12.75" customHeight="1" x14ac:dyDescent="0.2">
      <c r="A32" s="266" t="s">
        <v>315</v>
      </c>
      <c r="B32" s="267"/>
      <c r="C32" s="267"/>
      <c r="D32" s="267"/>
      <c r="E32" s="267"/>
      <c r="F32" s="268"/>
      <c r="G32" s="26">
        <v>24</v>
      </c>
      <c r="H32" s="43"/>
      <c r="I32" s="43">
        <v>33545.17</v>
      </c>
    </row>
    <row r="33" spans="1:9" ht="12.75" customHeight="1" x14ac:dyDescent="0.2">
      <c r="A33" s="266" t="s">
        <v>316</v>
      </c>
      <c r="B33" s="267"/>
      <c r="C33" s="267"/>
      <c r="D33" s="267"/>
      <c r="E33" s="267"/>
      <c r="F33" s="268"/>
      <c r="G33" s="26">
        <v>25</v>
      </c>
      <c r="H33" s="43"/>
      <c r="I33" s="43">
        <v>2329993.5100000002</v>
      </c>
    </row>
    <row r="34" spans="1:9" ht="12.75" customHeight="1" x14ac:dyDescent="0.2">
      <c r="A34" s="266" t="s">
        <v>317</v>
      </c>
      <c r="B34" s="267"/>
      <c r="C34" s="267"/>
      <c r="D34" s="267"/>
      <c r="E34" s="267"/>
      <c r="F34" s="268"/>
      <c r="G34" s="26">
        <v>26</v>
      </c>
      <c r="H34" s="43"/>
      <c r="I34" s="43"/>
    </row>
    <row r="35" spans="1:9" ht="26.45" customHeight="1" x14ac:dyDescent="0.2">
      <c r="A35" s="275" t="s">
        <v>318</v>
      </c>
      <c r="B35" s="276"/>
      <c r="C35" s="276"/>
      <c r="D35" s="276"/>
      <c r="E35" s="276"/>
      <c r="F35" s="277"/>
      <c r="G35" s="25">
        <v>27</v>
      </c>
      <c r="H35" s="44">
        <f>H29+H30+H31+H32+H33+H34</f>
        <v>652384.57000000007</v>
      </c>
      <c r="I35" s="44">
        <f>I29+I30+I31+I32+I33+I34</f>
        <v>3594963.7195420004</v>
      </c>
    </row>
    <row r="36" spans="1:9" ht="23.1" customHeight="1" x14ac:dyDescent="0.2">
      <c r="A36" s="266" t="s">
        <v>319</v>
      </c>
      <c r="B36" s="267"/>
      <c r="C36" s="267"/>
      <c r="D36" s="267"/>
      <c r="E36" s="267"/>
      <c r="F36" s="268"/>
      <c r="G36" s="26">
        <v>28</v>
      </c>
      <c r="H36" s="43">
        <v>-12724033.789999999</v>
      </c>
      <c r="I36" s="43">
        <v>-19086404.579999998</v>
      </c>
    </row>
    <row r="37" spans="1:9" ht="12.75" customHeight="1" x14ac:dyDescent="0.2">
      <c r="A37" s="266" t="s">
        <v>320</v>
      </c>
      <c r="B37" s="267"/>
      <c r="C37" s="267"/>
      <c r="D37" s="267"/>
      <c r="E37" s="267"/>
      <c r="F37" s="268"/>
      <c r="G37" s="26">
        <v>29</v>
      </c>
      <c r="H37" s="43"/>
      <c r="I37" s="43">
        <v>-20000000</v>
      </c>
    </row>
    <row r="38" spans="1:9" ht="12.75" customHeight="1" x14ac:dyDescent="0.2">
      <c r="A38" s="266" t="s">
        <v>321</v>
      </c>
      <c r="B38" s="267"/>
      <c r="C38" s="267"/>
      <c r="D38" s="267"/>
      <c r="E38" s="267"/>
      <c r="F38" s="268"/>
      <c r="G38" s="26">
        <v>30</v>
      </c>
      <c r="H38" s="43"/>
      <c r="I38" s="43"/>
    </row>
    <row r="39" spans="1:9" ht="12.75" customHeight="1" x14ac:dyDescent="0.2">
      <c r="A39" s="266" t="s">
        <v>322</v>
      </c>
      <c r="B39" s="267"/>
      <c r="C39" s="267"/>
      <c r="D39" s="267"/>
      <c r="E39" s="267"/>
      <c r="F39" s="268"/>
      <c r="G39" s="26">
        <v>31</v>
      </c>
      <c r="H39" s="43"/>
      <c r="I39" s="43"/>
    </row>
    <row r="40" spans="1:9" ht="12.75" customHeight="1" x14ac:dyDescent="0.2">
      <c r="A40" s="266" t="s">
        <v>323</v>
      </c>
      <c r="B40" s="267"/>
      <c r="C40" s="267"/>
      <c r="D40" s="267"/>
      <c r="E40" s="267"/>
      <c r="F40" s="268"/>
      <c r="G40" s="26">
        <v>32</v>
      </c>
      <c r="H40" s="43"/>
      <c r="I40" s="43"/>
    </row>
    <row r="41" spans="1:9" ht="24" customHeight="1" x14ac:dyDescent="0.2">
      <c r="A41" s="275" t="s">
        <v>324</v>
      </c>
      <c r="B41" s="276"/>
      <c r="C41" s="276"/>
      <c r="D41" s="276"/>
      <c r="E41" s="276"/>
      <c r="F41" s="277"/>
      <c r="G41" s="25">
        <v>33</v>
      </c>
      <c r="H41" s="44">
        <f>H36+H37+H38+H39+H40</f>
        <v>-12724033.789999999</v>
      </c>
      <c r="I41" s="44">
        <f>I36+I37+I38+I39+I40</f>
        <v>-39086404.579999998</v>
      </c>
    </row>
    <row r="42" spans="1:9" ht="29.45" customHeight="1" x14ac:dyDescent="0.2">
      <c r="A42" s="293" t="s">
        <v>325</v>
      </c>
      <c r="B42" s="294"/>
      <c r="C42" s="294"/>
      <c r="D42" s="294"/>
      <c r="E42" s="294"/>
      <c r="F42" s="295"/>
      <c r="G42" s="27">
        <v>34</v>
      </c>
      <c r="H42" s="45">
        <f>H35+H41</f>
        <v>-12071649.219999999</v>
      </c>
      <c r="I42" s="45">
        <f>I35+I41</f>
        <v>-35491440.860458001</v>
      </c>
    </row>
    <row r="43" spans="1:9" x14ac:dyDescent="0.2">
      <c r="A43" s="287" t="s">
        <v>326</v>
      </c>
      <c r="B43" s="288"/>
      <c r="C43" s="288"/>
      <c r="D43" s="288"/>
      <c r="E43" s="288"/>
      <c r="F43" s="288"/>
      <c r="G43" s="288"/>
      <c r="H43" s="288"/>
      <c r="I43" s="289"/>
    </row>
    <row r="44" spans="1:9" ht="12.75" customHeight="1" x14ac:dyDescent="0.2">
      <c r="A44" s="290" t="s">
        <v>327</v>
      </c>
      <c r="B44" s="291"/>
      <c r="C44" s="291"/>
      <c r="D44" s="291"/>
      <c r="E44" s="291"/>
      <c r="F44" s="292"/>
      <c r="G44" s="24">
        <v>35</v>
      </c>
      <c r="H44" s="42"/>
      <c r="I44" s="42"/>
    </row>
    <row r="45" spans="1:9" ht="25.35" customHeight="1" x14ac:dyDescent="0.2">
      <c r="A45" s="266" t="s">
        <v>328</v>
      </c>
      <c r="B45" s="267"/>
      <c r="C45" s="267"/>
      <c r="D45" s="267"/>
      <c r="E45" s="267"/>
      <c r="F45" s="268"/>
      <c r="G45" s="26">
        <v>36</v>
      </c>
      <c r="H45" s="43"/>
      <c r="I45" s="43"/>
    </row>
    <row r="46" spans="1:9" ht="12.75" customHeight="1" x14ac:dyDescent="0.2">
      <c r="A46" s="266" t="s">
        <v>329</v>
      </c>
      <c r="B46" s="267"/>
      <c r="C46" s="267"/>
      <c r="D46" s="267"/>
      <c r="E46" s="267"/>
      <c r="F46" s="268"/>
      <c r="G46" s="26">
        <v>37</v>
      </c>
      <c r="H46" s="43"/>
      <c r="I46" s="43"/>
    </row>
    <row r="47" spans="1:9" ht="12.75" customHeight="1" x14ac:dyDescent="0.2">
      <c r="A47" s="266" t="s">
        <v>330</v>
      </c>
      <c r="B47" s="267"/>
      <c r="C47" s="267"/>
      <c r="D47" s="267"/>
      <c r="E47" s="267"/>
      <c r="F47" s="268"/>
      <c r="G47" s="26">
        <v>38</v>
      </c>
      <c r="H47" s="43"/>
      <c r="I47" s="43"/>
    </row>
    <row r="48" spans="1:9" ht="22.35" customHeight="1" x14ac:dyDescent="0.2">
      <c r="A48" s="275" t="s">
        <v>331</v>
      </c>
      <c r="B48" s="276"/>
      <c r="C48" s="276"/>
      <c r="D48" s="276"/>
      <c r="E48" s="276"/>
      <c r="F48" s="277"/>
      <c r="G48" s="25">
        <v>39</v>
      </c>
      <c r="H48" s="44">
        <f>H44+H45+H46+H47</f>
        <v>0</v>
      </c>
      <c r="I48" s="44">
        <f>I44+I45+I46+I47</f>
        <v>0</v>
      </c>
    </row>
    <row r="49" spans="1:9" ht="24.6" customHeight="1" x14ac:dyDescent="0.2">
      <c r="A49" s="266" t="s">
        <v>332</v>
      </c>
      <c r="B49" s="267"/>
      <c r="C49" s="267"/>
      <c r="D49" s="267"/>
      <c r="E49" s="267"/>
      <c r="F49" s="268"/>
      <c r="G49" s="26">
        <v>40</v>
      </c>
      <c r="H49" s="43"/>
      <c r="I49" s="43"/>
    </row>
    <row r="50" spans="1:9" ht="12.75" customHeight="1" x14ac:dyDescent="0.2">
      <c r="A50" s="266" t="s">
        <v>333</v>
      </c>
      <c r="B50" s="267"/>
      <c r="C50" s="267"/>
      <c r="D50" s="267"/>
      <c r="E50" s="267"/>
      <c r="F50" s="268"/>
      <c r="G50" s="26">
        <v>41</v>
      </c>
      <c r="H50" s="43">
        <v>-19000</v>
      </c>
      <c r="I50" s="43"/>
    </row>
    <row r="51" spans="1:9" ht="12.75" customHeight="1" x14ac:dyDescent="0.2">
      <c r="A51" s="266" t="s">
        <v>334</v>
      </c>
      <c r="B51" s="267"/>
      <c r="C51" s="267"/>
      <c r="D51" s="267"/>
      <c r="E51" s="267"/>
      <c r="F51" s="268"/>
      <c r="G51" s="26">
        <v>42</v>
      </c>
      <c r="H51" s="43"/>
      <c r="I51" s="43"/>
    </row>
    <row r="52" spans="1:9" ht="23.1" customHeight="1" x14ac:dyDescent="0.2">
      <c r="A52" s="266" t="s">
        <v>335</v>
      </c>
      <c r="B52" s="267"/>
      <c r="C52" s="267"/>
      <c r="D52" s="267"/>
      <c r="E52" s="267"/>
      <c r="F52" s="268"/>
      <c r="G52" s="26">
        <v>43</v>
      </c>
      <c r="H52" s="43"/>
      <c r="I52" s="43"/>
    </row>
    <row r="53" spans="1:9" ht="12.75" customHeight="1" x14ac:dyDescent="0.2">
      <c r="A53" s="266" t="s">
        <v>336</v>
      </c>
      <c r="B53" s="267"/>
      <c r="C53" s="267"/>
      <c r="D53" s="267"/>
      <c r="E53" s="267"/>
      <c r="F53" s="268"/>
      <c r="G53" s="26">
        <v>44</v>
      </c>
      <c r="H53" s="43"/>
      <c r="I53" s="43">
        <v>-2077194.3599999999</v>
      </c>
    </row>
    <row r="54" spans="1:9" ht="30.6" customHeight="1" x14ac:dyDescent="0.2">
      <c r="A54" s="275" t="s">
        <v>337</v>
      </c>
      <c r="B54" s="276"/>
      <c r="C54" s="276"/>
      <c r="D54" s="276"/>
      <c r="E54" s="276"/>
      <c r="F54" s="277"/>
      <c r="G54" s="25">
        <v>45</v>
      </c>
      <c r="H54" s="44">
        <f>H49+H50+H51+H52+H53</f>
        <v>-19000</v>
      </c>
      <c r="I54" s="44">
        <f>I49+I50+I51+I52+I53</f>
        <v>-2077194.3599999999</v>
      </c>
    </row>
    <row r="55" spans="1:9" ht="29.45" customHeight="1" x14ac:dyDescent="0.2">
      <c r="A55" s="296" t="s">
        <v>338</v>
      </c>
      <c r="B55" s="297"/>
      <c r="C55" s="297"/>
      <c r="D55" s="297"/>
      <c r="E55" s="297"/>
      <c r="F55" s="298"/>
      <c r="G55" s="25">
        <v>46</v>
      </c>
      <c r="H55" s="44">
        <f>H48+H54</f>
        <v>-19000</v>
      </c>
      <c r="I55" s="44">
        <f>I48+I54</f>
        <v>-2077194.3599999999</v>
      </c>
    </row>
    <row r="56" spans="1:9" ht="32.450000000000003" customHeight="1" x14ac:dyDescent="0.2">
      <c r="A56" s="266" t="s">
        <v>339</v>
      </c>
      <c r="B56" s="267"/>
      <c r="C56" s="267"/>
      <c r="D56" s="267"/>
      <c r="E56" s="267"/>
      <c r="F56" s="268"/>
      <c r="G56" s="26">
        <v>47</v>
      </c>
      <c r="H56" s="43">
        <v>-1495463.0388803063</v>
      </c>
      <c r="I56" s="43">
        <v>338428.74507123232</v>
      </c>
    </row>
    <row r="57" spans="1:9" ht="26.45" customHeight="1" x14ac:dyDescent="0.2">
      <c r="A57" s="296" t="s">
        <v>340</v>
      </c>
      <c r="B57" s="297"/>
      <c r="C57" s="297"/>
      <c r="D57" s="297"/>
      <c r="E57" s="297"/>
      <c r="F57" s="298"/>
      <c r="G57" s="25">
        <v>48</v>
      </c>
      <c r="H57" s="44">
        <f>H27+H42+H55+H56</f>
        <v>-23589390.049999993</v>
      </c>
      <c r="I57" s="44">
        <f>I27+I42+I55+I56</f>
        <v>-19516330.979999915</v>
      </c>
    </row>
    <row r="58" spans="1:9" ht="24" customHeight="1" x14ac:dyDescent="0.2">
      <c r="A58" s="299" t="s">
        <v>341</v>
      </c>
      <c r="B58" s="300"/>
      <c r="C58" s="300"/>
      <c r="D58" s="300"/>
      <c r="E58" s="300"/>
      <c r="F58" s="301"/>
      <c r="G58" s="26">
        <v>49</v>
      </c>
      <c r="H58" s="43">
        <v>145085837.80000001</v>
      </c>
      <c r="I58" s="43">
        <v>182442832.53999999</v>
      </c>
    </row>
    <row r="59" spans="1:9" ht="31.35" customHeight="1" x14ac:dyDescent="0.2">
      <c r="A59" s="293" t="s">
        <v>342</v>
      </c>
      <c r="B59" s="294"/>
      <c r="C59" s="294"/>
      <c r="D59" s="294"/>
      <c r="E59" s="294"/>
      <c r="F59" s="295"/>
      <c r="G59" s="27">
        <v>50</v>
      </c>
      <c r="H59" s="45">
        <f>H57+H58</f>
        <v>121496447.75000001</v>
      </c>
      <c r="I59" s="45">
        <f>I57+I58</f>
        <v>162926501.56000006</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57F6-838C-41FC-B9D3-316FF62175A2}">
  <dimension ref="A1:I51"/>
  <sheetViews>
    <sheetView workbookViewId="0">
      <selection sqref="A1:I1"/>
    </sheetView>
  </sheetViews>
  <sheetFormatPr defaultRowHeight="12.75" x14ac:dyDescent="0.2"/>
  <cols>
    <col min="1" max="7" width="8.7109375" style="17"/>
    <col min="8" max="9" width="15.42578125" style="31" customWidth="1"/>
    <col min="10" max="10" width="12" style="17" bestFit="1" customWidth="1"/>
    <col min="11" max="11" width="10.42578125" style="17" bestFit="1" customWidth="1"/>
    <col min="12" max="12" width="12.42578125" style="17" bestFit="1" customWidth="1"/>
    <col min="13" max="263" width="8.710937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8.710937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8.710937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8.710937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8.710937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8.710937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8.710937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8.710937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8.710937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8.710937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8.710937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8.710937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8.710937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8.710937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8.710937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8.710937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8.710937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8.710937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8.710937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8.710937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8.710937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8.710937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8.710937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8.710937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8.710937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8.710937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8.710937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8.710937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8.710937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8.710937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8.710937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8.710937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8.710937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8.710937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8.710937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8.710937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8.710937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8.710937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8.710937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8.710937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8.710937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8.710937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8.710937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8.710937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8.710937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8.710937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8.710937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8.710937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8.710937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8.710937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8.710937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8.710937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8.710937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8.710937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8.710937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8.710937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8.710937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8.710937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8.710937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8.710937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8.710937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8.710937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8.710937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8.7109375" style="17"/>
  </cols>
  <sheetData>
    <row r="1" spans="1:9" ht="12.75" customHeight="1" x14ac:dyDescent="0.2">
      <c r="A1" s="259" t="s">
        <v>486</v>
      </c>
      <c r="B1" s="265"/>
      <c r="C1" s="265"/>
      <c r="D1" s="265"/>
      <c r="E1" s="265"/>
      <c r="F1" s="265"/>
      <c r="G1" s="265"/>
      <c r="H1" s="265"/>
      <c r="I1" s="265"/>
    </row>
    <row r="2" spans="1:9" ht="12.75" customHeight="1" x14ac:dyDescent="0.2">
      <c r="A2" s="258" t="s">
        <v>487</v>
      </c>
      <c r="B2" s="225"/>
      <c r="C2" s="225"/>
      <c r="D2" s="225"/>
      <c r="E2" s="225"/>
      <c r="F2" s="225"/>
      <c r="G2" s="225"/>
      <c r="H2" s="225"/>
      <c r="I2" s="225"/>
    </row>
    <row r="3" spans="1:9" x14ac:dyDescent="0.2">
      <c r="A3" s="313" t="s">
        <v>44</v>
      </c>
      <c r="B3" s="314"/>
      <c r="C3" s="314"/>
      <c r="D3" s="314"/>
      <c r="E3" s="314"/>
      <c r="F3" s="314"/>
      <c r="G3" s="314"/>
      <c r="H3" s="314"/>
      <c r="I3" s="314"/>
    </row>
    <row r="4" spans="1:9" x14ac:dyDescent="0.2">
      <c r="A4" s="269" t="s">
        <v>488</v>
      </c>
      <c r="B4" s="229"/>
      <c r="C4" s="229"/>
      <c r="D4" s="229"/>
      <c r="E4" s="229"/>
      <c r="F4" s="229"/>
      <c r="G4" s="229"/>
      <c r="H4" s="229"/>
      <c r="I4" s="230"/>
    </row>
    <row r="5" spans="1:9" ht="24" thickBot="1" x14ac:dyDescent="0.25">
      <c r="A5" s="281" t="s">
        <v>45</v>
      </c>
      <c r="B5" s="282"/>
      <c r="C5" s="282"/>
      <c r="D5" s="282"/>
      <c r="E5" s="282"/>
      <c r="F5" s="283"/>
      <c r="G5" s="22" t="s">
        <v>177</v>
      </c>
      <c r="H5" s="36" t="s">
        <v>178</v>
      </c>
      <c r="I5" s="36" t="s">
        <v>179</v>
      </c>
    </row>
    <row r="6" spans="1:9" x14ac:dyDescent="0.2">
      <c r="A6" s="284">
        <v>1</v>
      </c>
      <c r="B6" s="285"/>
      <c r="C6" s="285"/>
      <c r="D6" s="285"/>
      <c r="E6" s="285"/>
      <c r="F6" s="286"/>
      <c r="G6" s="153">
        <v>2</v>
      </c>
      <c r="H6" s="37" t="s">
        <v>288</v>
      </c>
      <c r="I6" s="37" t="s">
        <v>289</v>
      </c>
    </row>
    <row r="7" spans="1:9" x14ac:dyDescent="0.2">
      <c r="A7" s="308" t="s">
        <v>290</v>
      </c>
      <c r="B7" s="309"/>
      <c r="C7" s="309"/>
      <c r="D7" s="309"/>
      <c r="E7" s="309"/>
      <c r="F7" s="309"/>
      <c r="G7" s="309"/>
      <c r="H7" s="309"/>
      <c r="I7" s="310"/>
    </row>
    <row r="8" spans="1:9" x14ac:dyDescent="0.2">
      <c r="A8" s="312" t="s">
        <v>489</v>
      </c>
      <c r="B8" s="312"/>
      <c r="C8" s="312"/>
      <c r="D8" s="312"/>
      <c r="E8" s="312"/>
      <c r="F8" s="312"/>
      <c r="G8" s="154">
        <v>1</v>
      </c>
      <c r="H8" s="155"/>
      <c r="I8" s="155"/>
    </row>
    <row r="9" spans="1:9" x14ac:dyDescent="0.2">
      <c r="A9" s="307" t="s">
        <v>490</v>
      </c>
      <c r="B9" s="307"/>
      <c r="C9" s="307"/>
      <c r="D9" s="307"/>
      <c r="E9" s="307"/>
      <c r="F9" s="307"/>
      <c r="G9" s="156">
        <v>2</v>
      </c>
      <c r="H9" s="157"/>
      <c r="I9" s="157"/>
    </row>
    <row r="10" spans="1:9" x14ac:dyDescent="0.2">
      <c r="A10" s="307" t="s">
        <v>491</v>
      </c>
      <c r="B10" s="307"/>
      <c r="C10" s="307"/>
      <c r="D10" s="307"/>
      <c r="E10" s="307"/>
      <c r="F10" s="307"/>
      <c r="G10" s="156">
        <v>3</v>
      </c>
      <c r="H10" s="157"/>
      <c r="I10" s="157"/>
    </row>
    <row r="11" spans="1:9" x14ac:dyDescent="0.2">
      <c r="A11" s="307" t="s">
        <v>492</v>
      </c>
      <c r="B11" s="307"/>
      <c r="C11" s="307"/>
      <c r="D11" s="307"/>
      <c r="E11" s="307"/>
      <c r="F11" s="307"/>
      <c r="G11" s="156">
        <v>4</v>
      </c>
      <c r="H11" s="157"/>
      <c r="I11" s="157"/>
    </row>
    <row r="12" spans="1:9" x14ac:dyDescent="0.2">
      <c r="A12" s="307" t="s">
        <v>493</v>
      </c>
      <c r="B12" s="307"/>
      <c r="C12" s="307"/>
      <c r="D12" s="307"/>
      <c r="E12" s="307"/>
      <c r="F12" s="307"/>
      <c r="G12" s="156">
        <v>5</v>
      </c>
      <c r="H12" s="157"/>
      <c r="I12" s="157"/>
    </row>
    <row r="13" spans="1:9" x14ac:dyDescent="0.2">
      <c r="A13" s="307" t="s">
        <v>494</v>
      </c>
      <c r="B13" s="307"/>
      <c r="C13" s="307"/>
      <c r="D13" s="307"/>
      <c r="E13" s="307"/>
      <c r="F13" s="307"/>
      <c r="G13" s="156">
        <v>6</v>
      </c>
      <c r="H13" s="157"/>
      <c r="I13" s="157"/>
    </row>
    <row r="14" spans="1:9" x14ac:dyDescent="0.2">
      <c r="A14" s="307" t="s">
        <v>495</v>
      </c>
      <c r="B14" s="307"/>
      <c r="C14" s="307"/>
      <c r="D14" s="307"/>
      <c r="E14" s="307"/>
      <c r="F14" s="307"/>
      <c r="G14" s="156">
        <v>7</v>
      </c>
      <c r="H14" s="157"/>
      <c r="I14" s="157"/>
    </row>
    <row r="15" spans="1:9" x14ac:dyDescent="0.2">
      <c r="A15" s="307" t="s">
        <v>496</v>
      </c>
      <c r="B15" s="307"/>
      <c r="C15" s="307"/>
      <c r="D15" s="307"/>
      <c r="E15" s="307"/>
      <c r="F15" s="307"/>
      <c r="G15" s="156">
        <v>8</v>
      </c>
      <c r="H15" s="157"/>
      <c r="I15" s="157"/>
    </row>
    <row r="16" spans="1:9" x14ac:dyDescent="0.2">
      <c r="A16" s="306" t="s">
        <v>497</v>
      </c>
      <c r="B16" s="306"/>
      <c r="C16" s="306"/>
      <c r="D16" s="306"/>
      <c r="E16" s="306"/>
      <c r="F16" s="306"/>
      <c r="G16" s="158">
        <v>9</v>
      </c>
      <c r="H16" s="159">
        <f>SUM(H8:H15)</f>
        <v>0</v>
      </c>
      <c r="I16" s="159">
        <f>SUM(I8:I15)</f>
        <v>0</v>
      </c>
    </row>
    <row r="17" spans="1:9" x14ac:dyDescent="0.2">
      <c r="A17" s="307" t="s">
        <v>498</v>
      </c>
      <c r="B17" s="307"/>
      <c r="C17" s="307"/>
      <c r="D17" s="307"/>
      <c r="E17" s="307"/>
      <c r="F17" s="307"/>
      <c r="G17" s="156">
        <v>10</v>
      </c>
      <c r="H17" s="157"/>
      <c r="I17" s="157"/>
    </row>
    <row r="18" spans="1:9" x14ac:dyDescent="0.2">
      <c r="A18" s="307" t="s">
        <v>499</v>
      </c>
      <c r="B18" s="307"/>
      <c r="C18" s="307"/>
      <c r="D18" s="307"/>
      <c r="E18" s="307"/>
      <c r="F18" s="307"/>
      <c r="G18" s="156">
        <v>11</v>
      </c>
      <c r="H18" s="157"/>
      <c r="I18" s="157"/>
    </row>
    <row r="19" spans="1:9" ht="27.6" customHeight="1" x14ac:dyDescent="0.2">
      <c r="A19" s="304" t="s">
        <v>500</v>
      </c>
      <c r="B19" s="304"/>
      <c r="C19" s="304"/>
      <c r="D19" s="304"/>
      <c r="E19" s="304"/>
      <c r="F19" s="304"/>
      <c r="G19" s="160">
        <v>12</v>
      </c>
      <c r="H19" s="161">
        <f>H16+H17+H18</f>
        <v>0</v>
      </c>
      <c r="I19" s="161">
        <f>I16+I17+I18</f>
        <v>0</v>
      </c>
    </row>
    <row r="20" spans="1:9" x14ac:dyDescent="0.2">
      <c r="A20" s="308" t="s">
        <v>311</v>
      </c>
      <c r="B20" s="309"/>
      <c r="C20" s="309"/>
      <c r="D20" s="309"/>
      <c r="E20" s="309"/>
      <c r="F20" s="309"/>
      <c r="G20" s="309"/>
      <c r="H20" s="309"/>
      <c r="I20" s="310"/>
    </row>
    <row r="21" spans="1:9" ht="26.45" customHeight="1" x14ac:dyDescent="0.2">
      <c r="A21" s="312" t="s">
        <v>501</v>
      </c>
      <c r="B21" s="312"/>
      <c r="C21" s="312"/>
      <c r="D21" s="312"/>
      <c r="E21" s="312"/>
      <c r="F21" s="312"/>
      <c r="G21" s="154">
        <v>13</v>
      </c>
      <c r="H21" s="155"/>
      <c r="I21" s="155"/>
    </row>
    <row r="22" spans="1:9" x14ac:dyDescent="0.2">
      <c r="A22" s="307" t="s">
        <v>502</v>
      </c>
      <c r="B22" s="307"/>
      <c r="C22" s="307"/>
      <c r="D22" s="307"/>
      <c r="E22" s="307"/>
      <c r="F22" s="307"/>
      <c r="G22" s="156">
        <v>14</v>
      </c>
      <c r="H22" s="157"/>
      <c r="I22" s="157"/>
    </row>
    <row r="23" spans="1:9" x14ac:dyDescent="0.2">
      <c r="A23" s="307" t="s">
        <v>503</v>
      </c>
      <c r="B23" s="307"/>
      <c r="C23" s="307"/>
      <c r="D23" s="307"/>
      <c r="E23" s="307"/>
      <c r="F23" s="307"/>
      <c r="G23" s="156">
        <v>15</v>
      </c>
      <c r="H23" s="157"/>
      <c r="I23" s="157"/>
    </row>
    <row r="24" spans="1:9" x14ac:dyDescent="0.2">
      <c r="A24" s="307" t="s">
        <v>504</v>
      </c>
      <c r="B24" s="307"/>
      <c r="C24" s="307"/>
      <c r="D24" s="307"/>
      <c r="E24" s="307"/>
      <c r="F24" s="307"/>
      <c r="G24" s="156">
        <v>16</v>
      </c>
      <c r="H24" s="157"/>
      <c r="I24" s="157"/>
    </row>
    <row r="25" spans="1:9" x14ac:dyDescent="0.2">
      <c r="A25" s="307" t="s">
        <v>505</v>
      </c>
      <c r="B25" s="307"/>
      <c r="C25" s="307"/>
      <c r="D25" s="307"/>
      <c r="E25" s="307"/>
      <c r="F25" s="307"/>
      <c r="G25" s="156">
        <v>17</v>
      </c>
      <c r="H25" s="157"/>
      <c r="I25" s="157"/>
    </row>
    <row r="26" spans="1:9" x14ac:dyDescent="0.2">
      <c r="A26" s="307" t="s">
        <v>506</v>
      </c>
      <c r="B26" s="307"/>
      <c r="C26" s="307"/>
      <c r="D26" s="307"/>
      <c r="E26" s="307"/>
      <c r="F26" s="307"/>
      <c r="G26" s="156">
        <v>18</v>
      </c>
      <c r="H26" s="157"/>
      <c r="I26" s="157"/>
    </row>
    <row r="27" spans="1:9" ht="24" customHeight="1" x14ac:dyDescent="0.2">
      <c r="A27" s="306" t="s">
        <v>507</v>
      </c>
      <c r="B27" s="306"/>
      <c r="C27" s="306"/>
      <c r="D27" s="306"/>
      <c r="E27" s="306"/>
      <c r="F27" s="306"/>
      <c r="G27" s="158">
        <v>19</v>
      </c>
      <c r="H27" s="159">
        <f>SUM(H21:H26)</f>
        <v>0</v>
      </c>
      <c r="I27" s="159">
        <f>SUM(I21:I26)</f>
        <v>0</v>
      </c>
    </row>
    <row r="28" spans="1:9" ht="27" customHeight="1" x14ac:dyDescent="0.2">
      <c r="A28" s="307" t="s">
        <v>508</v>
      </c>
      <c r="B28" s="307"/>
      <c r="C28" s="307"/>
      <c r="D28" s="307"/>
      <c r="E28" s="307"/>
      <c r="F28" s="307"/>
      <c r="G28" s="156">
        <v>20</v>
      </c>
      <c r="H28" s="157"/>
      <c r="I28" s="157"/>
    </row>
    <row r="29" spans="1:9" x14ac:dyDescent="0.2">
      <c r="A29" s="307" t="s">
        <v>509</v>
      </c>
      <c r="B29" s="307"/>
      <c r="C29" s="307"/>
      <c r="D29" s="307"/>
      <c r="E29" s="307"/>
      <c r="F29" s="307"/>
      <c r="G29" s="156">
        <v>21</v>
      </c>
      <c r="H29" s="157"/>
      <c r="I29" s="157"/>
    </row>
    <row r="30" spans="1:9" x14ac:dyDescent="0.2">
      <c r="A30" s="307" t="s">
        <v>510</v>
      </c>
      <c r="B30" s="307"/>
      <c r="C30" s="307"/>
      <c r="D30" s="307"/>
      <c r="E30" s="307"/>
      <c r="F30" s="307"/>
      <c r="G30" s="156">
        <v>22</v>
      </c>
      <c r="H30" s="157"/>
      <c r="I30" s="157"/>
    </row>
    <row r="31" spans="1:9" x14ac:dyDescent="0.2">
      <c r="A31" s="307" t="s">
        <v>511</v>
      </c>
      <c r="B31" s="307"/>
      <c r="C31" s="307"/>
      <c r="D31" s="307"/>
      <c r="E31" s="307"/>
      <c r="F31" s="307"/>
      <c r="G31" s="156">
        <v>23</v>
      </c>
      <c r="H31" s="157"/>
      <c r="I31" s="157"/>
    </row>
    <row r="32" spans="1:9" x14ac:dyDescent="0.2">
      <c r="A32" s="307" t="s">
        <v>512</v>
      </c>
      <c r="B32" s="307"/>
      <c r="C32" s="307"/>
      <c r="D32" s="307"/>
      <c r="E32" s="307"/>
      <c r="F32" s="307"/>
      <c r="G32" s="156">
        <v>24</v>
      </c>
      <c r="H32" s="157"/>
      <c r="I32" s="157"/>
    </row>
    <row r="33" spans="1:9" ht="26.1" customHeight="1" x14ac:dyDescent="0.2">
      <c r="A33" s="306" t="s">
        <v>513</v>
      </c>
      <c r="B33" s="306"/>
      <c r="C33" s="306"/>
      <c r="D33" s="306"/>
      <c r="E33" s="306"/>
      <c r="F33" s="306"/>
      <c r="G33" s="158">
        <v>25</v>
      </c>
      <c r="H33" s="159">
        <f>SUM(H28:H32)</f>
        <v>0</v>
      </c>
      <c r="I33" s="159">
        <f>SUM(I28:I32)</f>
        <v>0</v>
      </c>
    </row>
    <row r="34" spans="1:9" ht="28.35" customHeight="1" x14ac:dyDescent="0.2">
      <c r="A34" s="304" t="s">
        <v>514</v>
      </c>
      <c r="B34" s="304"/>
      <c r="C34" s="304"/>
      <c r="D34" s="304"/>
      <c r="E34" s="304"/>
      <c r="F34" s="304"/>
      <c r="G34" s="160">
        <v>26</v>
      </c>
      <c r="H34" s="161">
        <f>H27+H33</f>
        <v>0</v>
      </c>
      <c r="I34" s="161">
        <f>I27+I33</f>
        <v>0</v>
      </c>
    </row>
    <row r="35" spans="1:9" x14ac:dyDescent="0.2">
      <c r="A35" s="308" t="s">
        <v>326</v>
      </c>
      <c r="B35" s="309"/>
      <c r="C35" s="309"/>
      <c r="D35" s="309"/>
      <c r="E35" s="309"/>
      <c r="F35" s="309"/>
      <c r="G35" s="309">
        <v>0</v>
      </c>
      <c r="H35" s="309"/>
      <c r="I35" s="310"/>
    </row>
    <row r="36" spans="1:9" x14ac:dyDescent="0.2">
      <c r="A36" s="311" t="s">
        <v>515</v>
      </c>
      <c r="B36" s="311"/>
      <c r="C36" s="311"/>
      <c r="D36" s="311"/>
      <c r="E36" s="311"/>
      <c r="F36" s="311"/>
      <c r="G36" s="154">
        <v>27</v>
      </c>
      <c r="H36" s="155"/>
      <c r="I36" s="155"/>
    </row>
    <row r="37" spans="1:9" ht="25.35" customHeight="1" x14ac:dyDescent="0.2">
      <c r="A37" s="305" t="s">
        <v>516</v>
      </c>
      <c r="B37" s="305"/>
      <c r="C37" s="305"/>
      <c r="D37" s="305"/>
      <c r="E37" s="305"/>
      <c r="F37" s="305"/>
      <c r="G37" s="156">
        <v>28</v>
      </c>
      <c r="H37" s="157"/>
      <c r="I37" s="157"/>
    </row>
    <row r="38" spans="1:9" x14ac:dyDescent="0.2">
      <c r="A38" s="305" t="s">
        <v>517</v>
      </c>
      <c r="B38" s="305"/>
      <c r="C38" s="305"/>
      <c r="D38" s="305"/>
      <c r="E38" s="305"/>
      <c r="F38" s="305"/>
      <c r="G38" s="156">
        <v>29</v>
      </c>
      <c r="H38" s="157"/>
      <c r="I38" s="157"/>
    </row>
    <row r="39" spans="1:9" x14ac:dyDescent="0.2">
      <c r="A39" s="305" t="s">
        <v>518</v>
      </c>
      <c r="B39" s="305"/>
      <c r="C39" s="305"/>
      <c r="D39" s="305"/>
      <c r="E39" s="305"/>
      <c r="F39" s="305"/>
      <c r="G39" s="156">
        <v>30</v>
      </c>
      <c r="H39" s="157"/>
      <c r="I39" s="157"/>
    </row>
    <row r="40" spans="1:9" ht="26.1" customHeight="1" x14ac:dyDescent="0.2">
      <c r="A40" s="306" t="s">
        <v>519</v>
      </c>
      <c r="B40" s="306"/>
      <c r="C40" s="306"/>
      <c r="D40" s="306"/>
      <c r="E40" s="306"/>
      <c r="F40" s="306"/>
      <c r="G40" s="158">
        <v>31</v>
      </c>
      <c r="H40" s="159">
        <f>H39+H38+H37+H36</f>
        <v>0</v>
      </c>
      <c r="I40" s="159">
        <f>I39+I38+I37+I36</f>
        <v>0</v>
      </c>
    </row>
    <row r="41" spans="1:9" ht="24.6" customHeight="1" x14ac:dyDescent="0.2">
      <c r="A41" s="305" t="s">
        <v>520</v>
      </c>
      <c r="B41" s="305"/>
      <c r="C41" s="305"/>
      <c r="D41" s="305"/>
      <c r="E41" s="305"/>
      <c r="F41" s="305"/>
      <c r="G41" s="156">
        <v>32</v>
      </c>
      <c r="H41" s="157"/>
      <c r="I41" s="157"/>
    </row>
    <row r="42" spans="1:9" x14ac:dyDescent="0.2">
      <c r="A42" s="305" t="s">
        <v>521</v>
      </c>
      <c r="B42" s="305"/>
      <c r="C42" s="305"/>
      <c r="D42" s="305"/>
      <c r="E42" s="305"/>
      <c r="F42" s="305"/>
      <c r="G42" s="156">
        <v>33</v>
      </c>
      <c r="H42" s="157"/>
      <c r="I42" s="157"/>
    </row>
    <row r="43" spans="1:9" x14ac:dyDescent="0.2">
      <c r="A43" s="305" t="s">
        <v>522</v>
      </c>
      <c r="B43" s="305"/>
      <c r="C43" s="305"/>
      <c r="D43" s="305"/>
      <c r="E43" s="305"/>
      <c r="F43" s="305"/>
      <c r="G43" s="156">
        <v>34</v>
      </c>
      <c r="H43" s="157"/>
      <c r="I43" s="157"/>
    </row>
    <row r="44" spans="1:9" ht="21" customHeight="1" x14ac:dyDescent="0.2">
      <c r="A44" s="305" t="s">
        <v>523</v>
      </c>
      <c r="B44" s="305"/>
      <c r="C44" s="305"/>
      <c r="D44" s="305"/>
      <c r="E44" s="305"/>
      <c r="F44" s="305"/>
      <c r="G44" s="156">
        <v>35</v>
      </c>
      <c r="H44" s="157"/>
      <c r="I44" s="157"/>
    </row>
    <row r="45" spans="1:9" x14ac:dyDescent="0.2">
      <c r="A45" s="305" t="s">
        <v>524</v>
      </c>
      <c r="B45" s="305"/>
      <c r="C45" s="305"/>
      <c r="D45" s="305"/>
      <c r="E45" s="305"/>
      <c r="F45" s="305"/>
      <c r="G45" s="156">
        <v>36</v>
      </c>
      <c r="H45" s="157"/>
      <c r="I45" s="157"/>
    </row>
    <row r="46" spans="1:9" ht="23.1" customHeight="1" x14ac:dyDescent="0.2">
      <c r="A46" s="306" t="s">
        <v>525</v>
      </c>
      <c r="B46" s="306"/>
      <c r="C46" s="306"/>
      <c r="D46" s="306"/>
      <c r="E46" s="306"/>
      <c r="F46" s="306"/>
      <c r="G46" s="158">
        <v>37</v>
      </c>
      <c r="H46" s="159">
        <f>H45+H44+H43+H42+H41</f>
        <v>0</v>
      </c>
      <c r="I46" s="159">
        <f>I45+I44+I43+I42+I41</f>
        <v>0</v>
      </c>
    </row>
    <row r="47" spans="1:9" ht="26.1" customHeight="1" x14ac:dyDescent="0.2">
      <c r="A47" s="302" t="s">
        <v>526</v>
      </c>
      <c r="B47" s="302"/>
      <c r="C47" s="302"/>
      <c r="D47" s="302"/>
      <c r="E47" s="302"/>
      <c r="F47" s="302"/>
      <c r="G47" s="158">
        <v>38</v>
      </c>
      <c r="H47" s="159">
        <f>H46+H40</f>
        <v>0</v>
      </c>
      <c r="I47" s="159">
        <f>I46+I40</f>
        <v>0</v>
      </c>
    </row>
    <row r="48" spans="1:9" ht="22.35" customHeight="1" x14ac:dyDescent="0.2">
      <c r="A48" s="307" t="s">
        <v>527</v>
      </c>
      <c r="B48" s="307"/>
      <c r="C48" s="307"/>
      <c r="D48" s="307"/>
      <c r="E48" s="307"/>
      <c r="F48" s="307"/>
      <c r="G48" s="156">
        <v>39</v>
      </c>
      <c r="H48" s="157"/>
      <c r="I48" s="157"/>
    </row>
    <row r="49" spans="1:9" ht="26.1" customHeight="1" x14ac:dyDescent="0.2">
      <c r="A49" s="302" t="s">
        <v>528</v>
      </c>
      <c r="B49" s="302"/>
      <c r="C49" s="302"/>
      <c r="D49" s="302"/>
      <c r="E49" s="302"/>
      <c r="F49" s="302"/>
      <c r="G49" s="158">
        <v>40</v>
      </c>
      <c r="H49" s="159">
        <f>H19+H34+H47+H48</f>
        <v>0</v>
      </c>
      <c r="I49" s="159">
        <f>I19+I34+I47+I48</f>
        <v>0</v>
      </c>
    </row>
    <row r="50" spans="1:9" ht="25.35" customHeight="1" x14ac:dyDescent="0.2">
      <c r="A50" s="303" t="s">
        <v>341</v>
      </c>
      <c r="B50" s="303"/>
      <c r="C50" s="303"/>
      <c r="D50" s="303"/>
      <c r="E50" s="303"/>
      <c r="F50" s="303"/>
      <c r="G50" s="156">
        <v>41</v>
      </c>
      <c r="H50" s="157"/>
      <c r="I50" s="157"/>
    </row>
    <row r="51" spans="1:9" ht="32.1" customHeight="1" x14ac:dyDescent="0.2">
      <c r="A51" s="304" t="s">
        <v>529</v>
      </c>
      <c r="B51" s="304"/>
      <c r="C51" s="304"/>
      <c r="D51" s="304"/>
      <c r="E51" s="304"/>
      <c r="F51" s="304"/>
      <c r="G51" s="160">
        <v>42</v>
      </c>
      <c r="H51" s="161">
        <f>H50+H49</f>
        <v>0</v>
      </c>
      <c r="I51" s="161">
        <f>I50+I49</f>
        <v>0</v>
      </c>
    </row>
  </sheetData>
  <mergeCells count="51">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I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I35"/>
    <mergeCell ref="A36:F36"/>
    <mergeCell ref="A37:F37"/>
    <mergeCell ref="A38:F38"/>
    <mergeCell ref="A39:F39"/>
    <mergeCell ref="A40:F40"/>
    <mergeCell ref="A41:F41"/>
    <mergeCell ref="A49:F49"/>
    <mergeCell ref="A50:F50"/>
    <mergeCell ref="A51:F51"/>
    <mergeCell ref="A43:F43"/>
    <mergeCell ref="A44:F44"/>
    <mergeCell ref="A45:F45"/>
    <mergeCell ref="A46:F46"/>
    <mergeCell ref="A47:F47"/>
    <mergeCell ref="A48:F48"/>
  </mergeCells>
  <dataValidations count="6">
    <dataValidation type="whole" operator="greaterThanOrEqual" allowBlank="1" showInputMessage="1" showErrorMessage="1" errorTitle="Incorrect entry" error="You can enter only positive whole numbers" sqref="H8:I11 H21:I27 H36:I40 H50:I51" xr:uid="{9694D1F7-40A6-42DB-A286-420D5B9D547C}">
      <formula1>0</formula1>
    </dataValidation>
    <dataValidation type="whole" operator="lessThanOrEqual" allowBlank="1" showInputMessage="1" showErrorMessage="1" errorTitle="Incorrect entry" error="You can enter only negative whole numbers or a zero" sqref="H12:I14 H17:I17 H28:I30 H32:I33 H41:I46" xr:uid="{55E9EC5C-984F-44E6-98BC-CDA0F091708A}">
      <formula1>0</formula1>
    </dataValidation>
    <dataValidation type="whole" operator="notEqual" allowBlank="1" showInputMessage="1" showErrorMessage="1" errorTitle="Incorrect entry" error="You can enter only whole numbers" sqref="H15:I16 H18:I19 H31:I31 H34:I34 H47:I49" xr:uid="{BEC88B1B-2B4D-4508-87DB-13762CA9BBAC}">
      <formula1>999999999999</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703B0F7E-E0D5-433B-B0BA-CF7C4C4EA149}">
      <formula1>9999999999</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FBA2AE1B-4E48-4A3C-8813-CD86FCB24E24}">
      <formula1>9999999998</formula1>
    </dataValidation>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EFD09F15-D32F-49FF-ABBC-D232EF49ECF3}">
      <formula1>0</formula1>
    </dataValidation>
  </dataValidations>
  <pageMargins left="0.7" right="0.7" top="0.75" bottom="0.75" header="0.3" footer="0.3"/>
  <pageSetup paperSize="9" orientation="portrait" verticalDpi="0"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7" width="9.140625" style="1"/>
    <col min="8" max="23" width="15" style="48"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5" t="s">
        <v>343</v>
      </c>
      <c r="B1" s="316"/>
      <c r="C1" s="316"/>
      <c r="D1" s="316"/>
      <c r="E1" s="316"/>
      <c r="F1" s="316"/>
      <c r="G1" s="316"/>
      <c r="H1" s="316"/>
      <c r="I1" s="316"/>
      <c r="J1" s="316"/>
      <c r="K1" s="47"/>
    </row>
    <row r="2" spans="1:23" ht="15.75" x14ac:dyDescent="0.2">
      <c r="A2" s="2"/>
      <c r="B2" s="3"/>
      <c r="C2" s="317" t="s">
        <v>344</v>
      </c>
      <c r="D2" s="317"/>
      <c r="E2" s="10">
        <v>43466</v>
      </c>
      <c r="F2" s="4" t="s">
        <v>345</v>
      </c>
      <c r="G2" s="10">
        <v>43555</v>
      </c>
      <c r="H2" s="49"/>
      <c r="I2" s="49"/>
      <c r="J2" s="49"/>
      <c r="K2" s="50"/>
      <c r="V2" s="51" t="s">
        <v>346</v>
      </c>
    </row>
    <row r="3" spans="1:23" ht="13.5" customHeight="1" thickBot="1" x14ac:dyDescent="0.25">
      <c r="A3" s="320" t="s">
        <v>347</v>
      </c>
      <c r="B3" s="321"/>
      <c r="C3" s="321"/>
      <c r="D3" s="321"/>
      <c r="E3" s="321"/>
      <c r="F3" s="321"/>
      <c r="G3" s="324" t="s">
        <v>348</v>
      </c>
      <c r="H3" s="326" t="s">
        <v>349</v>
      </c>
      <c r="I3" s="326"/>
      <c r="J3" s="326"/>
      <c r="K3" s="326"/>
      <c r="L3" s="326"/>
      <c r="M3" s="326"/>
      <c r="N3" s="326"/>
      <c r="O3" s="326"/>
      <c r="P3" s="326"/>
      <c r="Q3" s="326"/>
      <c r="R3" s="326"/>
      <c r="S3" s="326"/>
      <c r="T3" s="326"/>
      <c r="U3" s="326"/>
      <c r="V3" s="326" t="s">
        <v>350</v>
      </c>
      <c r="W3" s="328" t="s">
        <v>351</v>
      </c>
    </row>
    <row r="4" spans="1:23" ht="57" thickBot="1" x14ac:dyDescent="0.25">
      <c r="A4" s="322"/>
      <c r="B4" s="323"/>
      <c r="C4" s="323"/>
      <c r="D4" s="323"/>
      <c r="E4" s="323"/>
      <c r="F4" s="323"/>
      <c r="G4" s="325"/>
      <c r="H4" s="52" t="s">
        <v>352</v>
      </c>
      <c r="I4" s="52" t="s">
        <v>353</v>
      </c>
      <c r="J4" s="52" t="s">
        <v>354</v>
      </c>
      <c r="K4" s="52" t="s">
        <v>355</v>
      </c>
      <c r="L4" s="52" t="s">
        <v>356</v>
      </c>
      <c r="M4" s="52" t="s">
        <v>357</v>
      </c>
      <c r="N4" s="52" t="s">
        <v>358</v>
      </c>
      <c r="O4" s="52" t="s">
        <v>359</v>
      </c>
      <c r="P4" s="52" t="s">
        <v>360</v>
      </c>
      <c r="Q4" s="52" t="s">
        <v>361</v>
      </c>
      <c r="R4" s="52" t="s">
        <v>362</v>
      </c>
      <c r="S4" s="52" t="s">
        <v>363</v>
      </c>
      <c r="T4" s="52" t="s">
        <v>364</v>
      </c>
      <c r="U4" s="52" t="s">
        <v>365</v>
      </c>
      <c r="V4" s="327"/>
      <c r="W4" s="329"/>
    </row>
    <row r="5" spans="1:23" ht="22.5" x14ac:dyDescent="0.2">
      <c r="A5" s="330">
        <v>1</v>
      </c>
      <c r="B5" s="331"/>
      <c r="C5" s="331"/>
      <c r="D5" s="331"/>
      <c r="E5" s="331"/>
      <c r="F5" s="331"/>
      <c r="G5" s="5">
        <v>2</v>
      </c>
      <c r="H5" s="53" t="s">
        <v>366</v>
      </c>
      <c r="I5" s="54" t="s">
        <v>367</v>
      </c>
      <c r="J5" s="53" t="s">
        <v>368</v>
      </c>
      <c r="K5" s="54" t="s">
        <v>369</v>
      </c>
      <c r="L5" s="53" t="s">
        <v>370</v>
      </c>
      <c r="M5" s="54" t="s">
        <v>371</v>
      </c>
      <c r="N5" s="53" t="s">
        <v>372</v>
      </c>
      <c r="O5" s="54" t="s">
        <v>373</v>
      </c>
      <c r="P5" s="53" t="s">
        <v>374</v>
      </c>
      <c r="Q5" s="54" t="s">
        <v>375</v>
      </c>
      <c r="R5" s="53" t="s">
        <v>376</v>
      </c>
      <c r="S5" s="54" t="s">
        <v>377</v>
      </c>
      <c r="T5" s="53" t="s">
        <v>378</v>
      </c>
      <c r="U5" s="53" t="s">
        <v>379</v>
      </c>
      <c r="V5" s="53" t="s">
        <v>380</v>
      </c>
      <c r="W5" s="55" t="s">
        <v>381</v>
      </c>
    </row>
    <row r="6" spans="1:23" x14ac:dyDescent="0.2">
      <c r="A6" s="332" t="s">
        <v>382</v>
      </c>
      <c r="B6" s="332"/>
      <c r="C6" s="332"/>
      <c r="D6" s="332"/>
      <c r="E6" s="332"/>
      <c r="F6" s="332"/>
      <c r="G6" s="332"/>
      <c r="H6" s="332"/>
      <c r="I6" s="332"/>
      <c r="J6" s="332"/>
      <c r="K6" s="332"/>
      <c r="L6" s="332"/>
      <c r="M6" s="332"/>
      <c r="N6" s="333"/>
      <c r="O6" s="333"/>
      <c r="P6" s="333"/>
      <c r="Q6" s="333"/>
      <c r="R6" s="333"/>
      <c r="S6" s="333"/>
      <c r="T6" s="333"/>
      <c r="U6" s="333"/>
      <c r="V6" s="333"/>
      <c r="W6" s="334"/>
    </row>
    <row r="7" spans="1:23" x14ac:dyDescent="0.2">
      <c r="A7" s="335" t="s">
        <v>383</v>
      </c>
      <c r="B7" s="335"/>
      <c r="C7" s="335"/>
      <c r="D7" s="335"/>
      <c r="E7" s="335"/>
      <c r="F7" s="335"/>
      <c r="G7" s="6">
        <v>1</v>
      </c>
      <c r="H7" s="56">
        <v>133165000</v>
      </c>
      <c r="I7" s="56">
        <v>0</v>
      </c>
      <c r="J7" s="56">
        <v>6658250</v>
      </c>
      <c r="K7" s="56">
        <v>14895346</v>
      </c>
      <c r="L7" s="56">
        <v>280440</v>
      </c>
      <c r="M7" s="56">
        <v>0</v>
      </c>
      <c r="N7" s="56">
        <v>0</v>
      </c>
      <c r="O7" s="56">
        <v>0</v>
      </c>
      <c r="P7" s="56">
        <v>0</v>
      </c>
      <c r="Q7" s="56">
        <v>0</v>
      </c>
      <c r="R7" s="56">
        <v>0</v>
      </c>
      <c r="S7" s="56">
        <v>4734925</v>
      </c>
      <c r="T7" s="56">
        <v>64283338</v>
      </c>
      <c r="U7" s="57">
        <f>H7+I7+J7+K7-L7+M7+N7+O7+P7+Q7+R7+S7+T7</f>
        <v>223456419</v>
      </c>
      <c r="V7" s="56"/>
      <c r="W7" s="57">
        <f>U7+V7</f>
        <v>223456419</v>
      </c>
    </row>
    <row r="8" spans="1:23" x14ac:dyDescent="0.2">
      <c r="A8" s="318" t="s">
        <v>384</v>
      </c>
      <c r="B8" s="318"/>
      <c r="C8" s="318"/>
      <c r="D8" s="318"/>
      <c r="E8" s="318"/>
      <c r="F8" s="318"/>
      <c r="G8" s="6">
        <v>2</v>
      </c>
      <c r="H8" s="56"/>
      <c r="I8" s="56"/>
      <c r="J8" s="56"/>
      <c r="K8" s="56"/>
      <c r="L8" s="56"/>
      <c r="M8" s="56"/>
      <c r="N8" s="56"/>
      <c r="O8" s="56"/>
      <c r="P8" s="56"/>
      <c r="Q8" s="56"/>
      <c r="R8" s="56"/>
      <c r="S8" s="56">
        <v>-944193</v>
      </c>
      <c r="T8" s="56"/>
      <c r="U8" s="57">
        <f t="shared" ref="U8:U9" si="0">H8+I8+J8+K8-L8+M8+N8+O8+P8+Q8+R8+S8+T8</f>
        <v>-944193</v>
      </c>
      <c r="V8" s="56"/>
      <c r="W8" s="57">
        <f t="shared" ref="W8:W9" si="1">U8+V8</f>
        <v>-944193</v>
      </c>
    </row>
    <row r="9" spans="1:23" x14ac:dyDescent="0.2">
      <c r="A9" s="318" t="s">
        <v>385</v>
      </c>
      <c r="B9" s="318"/>
      <c r="C9" s="318"/>
      <c r="D9" s="318"/>
      <c r="E9" s="318"/>
      <c r="F9" s="318"/>
      <c r="G9" s="6">
        <v>3</v>
      </c>
      <c r="H9" s="56"/>
      <c r="I9" s="56"/>
      <c r="J9" s="56"/>
      <c r="K9" s="56"/>
      <c r="L9" s="56"/>
      <c r="M9" s="56"/>
      <c r="N9" s="56"/>
      <c r="O9" s="56"/>
      <c r="P9" s="56"/>
      <c r="Q9" s="56"/>
      <c r="R9" s="56"/>
      <c r="S9" s="56"/>
      <c r="T9" s="56"/>
      <c r="U9" s="57">
        <f t="shared" si="0"/>
        <v>0</v>
      </c>
      <c r="V9" s="56"/>
      <c r="W9" s="57">
        <f t="shared" si="1"/>
        <v>0</v>
      </c>
    </row>
    <row r="10" spans="1:23" ht="24" customHeight="1" x14ac:dyDescent="0.2">
      <c r="A10" s="319" t="s">
        <v>386</v>
      </c>
      <c r="B10" s="319"/>
      <c r="C10" s="319"/>
      <c r="D10" s="319"/>
      <c r="E10" s="319"/>
      <c r="F10" s="319"/>
      <c r="G10" s="7">
        <v>4</v>
      </c>
      <c r="H10" s="57">
        <f>H7+H8+H9</f>
        <v>133165000</v>
      </c>
      <c r="I10" s="57">
        <f t="shared" ref="I10:W10" si="2">I7+I8+I9</f>
        <v>0</v>
      </c>
      <c r="J10" s="57">
        <f t="shared" si="2"/>
        <v>6658250</v>
      </c>
      <c r="K10" s="57">
        <f>K7+K8+K9</f>
        <v>14895346</v>
      </c>
      <c r="L10" s="57">
        <f t="shared" si="2"/>
        <v>280440</v>
      </c>
      <c r="M10" s="57">
        <f t="shared" si="2"/>
        <v>0</v>
      </c>
      <c r="N10" s="57">
        <f t="shared" si="2"/>
        <v>0</v>
      </c>
      <c r="O10" s="57">
        <f t="shared" si="2"/>
        <v>0</v>
      </c>
      <c r="P10" s="57">
        <f t="shared" si="2"/>
        <v>0</v>
      </c>
      <c r="Q10" s="57">
        <f t="shared" si="2"/>
        <v>0</v>
      </c>
      <c r="R10" s="57">
        <f t="shared" si="2"/>
        <v>0</v>
      </c>
      <c r="S10" s="57">
        <f t="shared" si="2"/>
        <v>3790732</v>
      </c>
      <c r="T10" s="57">
        <f t="shared" si="2"/>
        <v>64283338</v>
      </c>
      <c r="U10" s="57">
        <f t="shared" si="2"/>
        <v>222512226</v>
      </c>
      <c r="V10" s="57">
        <f t="shared" si="2"/>
        <v>0</v>
      </c>
      <c r="W10" s="57">
        <f t="shared" si="2"/>
        <v>222512226</v>
      </c>
    </row>
    <row r="11" spans="1:23" x14ac:dyDescent="0.2">
      <c r="A11" s="318" t="s">
        <v>387</v>
      </c>
      <c r="B11" s="318"/>
      <c r="C11" s="318"/>
      <c r="D11" s="318"/>
      <c r="E11" s="318"/>
      <c r="F11" s="318"/>
      <c r="G11" s="6">
        <v>5</v>
      </c>
      <c r="H11" s="58">
        <v>0</v>
      </c>
      <c r="I11" s="58">
        <v>0</v>
      </c>
      <c r="J11" s="58">
        <v>0</v>
      </c>
      <c r="K11" s="58">
        <v>0</v>
      </c>
      <c r="L11" s="58">
        <v>0</v>
      </c>
      <c r="M11" s="58">
        <v>0</v>
      </c>
      <c r="N11" s="58">
        <v>0</v>
      </c>
      <c r="O11" s="58">
        <v>0</v>
      </c>
      <c r="P11" s="58">
        <v>0</v>
      </c>
      <c r="Q11" s="58">
        <v>0</v>
      </c>
      <c r="R11" s="58">
        <v>0</v>
      </c>
      <c r="S11" s="58">
        <v>0</v>
      </c>
      <c r="T11" s="56">
        <v>111848080</v>
      </c>
      <c r="U11" s="57">
        <f>H11+I11+J11+K11-L11+M11+N11+O11+P11+Q11+R11+S11+T11</f>
        <v>111848080</v>
      </c>
      <c r="V11" s="56"/>
      <c r="W11" s="57">
        <f t="shared" ref="W11:W28" si="3">U11+V11</f>
        <v>111848080</v>
      </c>
    </row>
    <row r="12" spans="1:23" x14ac:dyDescent="0.2">
      <c r="A12" s="318" t="s">
        <v>388</v>
      </c>
      <c r="B12" s="318"/>
      <c r="C12" s="318"/>
      <c r="D12" s="318"/>
      <c r="E12" s="318"/>
      <c r="F12" s="318"/>
      <c r="G12" s="6">
        <v>6</v>
      </c>
      <c r="H12" s="58">
        <v>0</v>
      </c>
      <c r="I12" s="58">
        <v>0</v>
      </c>
      <c r="J12" s="58">
        <v>0</v>
      </c>
      <c r="K12" s="58">
        <v>0</v>
      </c>
      <c r="L12" s="58">
        <v>0</v>
      </c>
      <c r="M12" s="58">
        <v>0</v>
      </c>
      <c r="N12" s="56"/>
      <c r="O12" s="58">
        <v>0</v>
      </c>
      <c r="P12" s="58">
        <v>0</v>
      </c>
      <c r="Q12" s="58">
        <v>0</v>
      </c>
      <c r="R12" s="58">
        <v>0</v>
      </c>
      <c r="S12" s="58">
        <v>0</v>
      </c>
      <c r="T12" s="58">
        <v>0</v>
      </c>
      <c r="U12" s="57">
        <f t="shared" ref="U12:U28" si="4">H12+I12+J12+K12-L12+M12+N12+O12+P12+Q12+R12+S12+T12</f>
        <v>0</v>
      </c>
      <c r="V12" s="56"/>
      <c r="W12" s="57">
        <f t="shared" si="3"/>
        <v>0</v>
      </c>
    </row>
    <row r="13" spans="1:23" ht="26.25" customHeight="1" x14ac:dyDescent="0.2">
      <c r="A13" s="318" t="s">
        <v>389</v>
      </c>
      <c r="B13" s="318"/>
      <c r="C13" s="318"/>
      <c r="D13" s="318"/>
      <c r="E13" s="318"/>
      <c r="F13" s="318"/>
      <c r="G13" s="6">
        <v>7</v>
      </c>
      <c r="H13" s="58">
        <v>0</v>
      </c>
      <c r="I13" s="58">
        <v>0</v>
      </c>
      <c r="J13" s="58">
        <v>0</v>
      </c>
      <c r="K13" s="58">
        <v>0</v>
      </c>
      <c r="L13" s="58">
        <v>0</v>
      </c>
      <c r="M13" s="58">
        <v>0</v>
      </c>
      <c r="N13" s="58">
        <v>0</v>
      </c>
      <c r="O13" s="56"/>
      <c r="P13" s="58">
        <v>0</v>
      </c>
      <c r="Q13" s="58">
        <v>0</v>
      </c>
      <c r="R13" s="58">
        <v>0</v>
      </c>
      <c r="S13" s="56"/>
      <c r="T13" s="56"/>
      <c r="U13" s="57">
        <f t="shared" si="4"/>
        <v>0</v>
      </c>
      <c r="V13" s="56"/>
      <c r="W13" s="57">
        <f t="shared" si="3"/>
        <v>0</v>
      </c>
    </row>
    <row r="14" spans="1:23" ht="29.25" customHeight="1" x14ac:dyDescent="0.2">
      <c r="A14" s="318" t="s">
        <v>390</v>
      </c>
      <c r="B14" s="318"/>
      <c r="C14" s="318"/>
      <c r="D14" s="318"/>
      <c r="E14" s="318"/>
      <c r="F14" s="318"/>
      <c r="G14" s="6">
        <v>8</v>
      </c>
      <c r="H14" s="58">
        <v>0</v>
      </c>
      <c r="I14" s="58">
        <v>0</v>
      </c>
      <c r="J14" s="58">
        <v>0</v>
      </c>
      <c r="K14" s="58">
        <v>0</v>
      </c>
      <c r="L14" s="58">
        <v>0</v>
      </c>
      <c r="M14" s="58">
        <v>0</v>
      </c>
      <c r="N14" s="58">
        <v>0</v>
      </c>
      <c r="O14" s="58">
        <v>0</v>
      </c>
      <c r="P14" s="56"/>
      <c r="Q14" s="58">
        <v>0</v>
      </c>
      <c r="R14" s="58">
        <v>0</v>
      </c>
      <c r="S14" s="56"/>
      <c r="T14" s="56"/>
      <c r="U14" s="57">
        <f t="shared" si="4"/>
        <v>0</v>
      </c>
      <c r="V14" s="56"/>
      <c r="W14" s="57">
        <f t="shared" si="3"/>
        <v>0</v>
      </c>
    </row>
    <row r="15" spans="1:23" x14ac:dyDescent="0.2">
      <c r="A15" s="318" t="s">
        <v>391</v>
      </c>
      <c r="B15" s="318"/>
      <c r="C15" s="318"/>
      <c r="D15" s="318"/>
      <c r="E15" s="318"/>
      <c r="F15" s="318"/>
      <c r="G15" s="6">
        <v>9</v>
      </c>
      <c r="H15" s="58">
        <v>0</v>
      </c>
      <c r="I15" s="58">
        <v>0</v>
      </c>
      <c r="J15" s="58">
        <v>0</v>
      </c>
      <c r="K15" s="58">
        <v>0</v>
      </c>
      <c r="L15" s="58">
        <v>0</v>
      </c>
      <c r="M15" s="58">
        <v>0</v>
      </c>
      <c r="N15" s="58">
        <v>0</v>
      </c>
      <c r="O15" s="58">
        <v>0</v>
      </c>
      <c r="P15" s="58">
        <v>0</v>
      </c>
      <c r="Q15" s="56"/>
      <c r="R15" s="58">
        <v>0</v>
      </c>
      <c r="S15" s="56"/>
      <c r="T15" s="56"/>
      <c r="U15" s="57">
        <f t="shared" si="4"/>
        <v>0</v>
      </c>
      <c r="V15" s="56"/>
      <c r="W15" s="57">
        <f t="shared" si="3"/>
        <v>0</v>
      </c>
    </row>
    <row r="16" spans="1:23" ht="28.5" customHeight="1" x14ac:dyDescent="0.2">
      <c r="A16" s="318" t="s">
        <v>392</v>
      </c>
      <c r="B16" s="318"/>
      <c r="C16" s="318"/>
      <c r="D16" s="318"/>
      <c r="E16" s="318"/>
      <c r="F16" s="318"/>
      <c r="G16" s="6">
        <v>10</v>
      </c>
      <c r="H16" s="58">
        <v>0</v>
      </c>
      <c r="I16" s="58">
        <v>0</v>
      </c>
      <c r="J16" s="58">
        <v>0</v>
      </c>
      <c r="K16" s="58">
        <v>0</v>
      </c>
      <c r="L16" s="58">
        <v>0</v>
      </c>
      <c r="M16" s="58">
        <v>0</v>
      </c>
      <c r="N16" s="58">
        <v>0</v>
      </c>
      <c r="O16" s="58">
        <v>0</v>
      </c>
      <c r="P16" s="58">
        <v>0</v>
      </c>
      <c r="Q16" s="58">
        <v>0</v>
      </c>
      <c r="R16" s="56"/>
      <c r="S16" s="56"/>
      <c r="T16" s="56"/>
      <c r="U16" s="57">
        <f t="shared" si="4"/>
        <v>0</v>
      </c>
      <c r="V16" s="56"/>
      <c r="W16" s="57">
        <f t="shared" si="3"/>
        <v>0</v>
      </c>
    </row>
    <row r="17" spans="1:23" ht="23.25" customHeight="1" x14ac:dyDescent="0.2">
      <c r="A17" s="318" t="s">
        <v>393</v>
      </c>
      <c r="B17" s="318"/>
      <c r="C17" s="318"/>
      <c r="D17" s="318"/>
      <c r="E17" s="318"/>
      <c r="F17" s="318"/>
      <c r="G17" s="6">
        <v>11</v>
      </c>
      <c r="H17" s="58">
        <v>0</v>
      </c>
      <c r="I17" s="58">
        <v>0</v>
      </c>
      <c r="J17" s="58">
        <v>0</v>
      </c>
      <c r="K17" s="58">
        <v>0</v>
      </c>
      <c r="L17" s="58">
        <v>0</v>
      </c>
      <c r="M17" s="58">
        <v>0</v>
      </c>
      <c r="N17" s="56"/>
      <c r="O17" s="56"/>
      <c r="P17" s="56"/>
      <c r="Q17" s="56"/>
      <c r="R17" s="56"/>
      <c r="S17" s="56"/>
      <c r="T17" s="56"/>
      <c r="U17" s="57">
        <f t="shared" si="4"/>
        <v>0</v>
      </c>
      <c r="V17" s="56"/>
      <c r="W17" s="57">
        <f t="shared" si="3"/>
        <v>0</v>
      </c>
    </row>
    <row r="18" spans="1:23" x14ac:dyDescent="0.2">
      <c r="A18" s="318" t="s">
        <v>394</v>
      </c>
      <c r="B18" s="318"/>
      <c r="C18" s="318"/>
      <c r="D18" s="318"/>
      <c r="E18" s="318"/>
      <c r="F18" s="318"/>
      <c r="G18" s="6">
        <v>12</v>
      </c>
      <c r="H18" s="58">
        <v>0</v>
      </c>
      <c r="I18" s="58">
        <v>0</v>
      </c>
      <c r="J18" s="58">
        <v>0</v>
      </c>
      <c r="K18" s="58">
        <v>0</v>
      </c>
      <c r="L18" s="58">
        <v>0</v>
      </c>
      <c r="M18" s="58">
        <v>0</v>
      </c>
      <c r="N18" s="56"/>
      <c r="O18" s="56"/>
      <c r="P18" s="56"/>
      <c r="Q18" s="56"/>
      <c r="R18" s="56"/>
      <c r="S18" s="56"/>
      <c r="T18" s="56"/>
      <c r="U18" s="57">
        <f t="shared" si="4"/>
        <v>0</v>
      </c>
      <c r="V18" s="56"/>
      <c r="W18" s="57">
        <f t="shared" si="3"/>
        <v>0</v>
      </c>
    </row>
    <row r="19" spans="1:23" x14ac:dyDescent="0.2">
      <c r="A19" s="318" t="s">
        <v>395</v>
      </c>
      <c r="B19" s="318"/>
      <c r="C19" s="318"/>
      <c r="D19" s="318"/>
      <c r="E19" s="318"/>
      <c r="F19" s="318"/>
      <c r="G19" s="6">
        <v>13</v>
      </c>
      <c r="H19" s="56"/>
      <c r="I19" s="56"/>
      <c r="J19" s="56"/>
      <c r="K19" s="56">
        <v>-22800</v>
      </c>
      <c r="L19" s="56">
        <v>-39900</v>
      </c>
      <c r="M19" s="56"/>
      <c r="N19" s="56"/>
      <c r="O19" s="56"/>
      <c r="P19" s="56"/>
      <c r="Q19" s="56"/>
      <c r="R19" s="56"/>
      <c r="S19" s="56">
        <v>28293</v>
      </c>
      <c r="T19" s="56"/>
      <c r="U19" s="57">
        <f t="shared" si="4"/>
        <v>45393</v>
      </c>
      <c r="V19" s="56"/>
      <c r="W19" s="57">
        <f t="shared" si="3"/>
        <v>45393</v>
      </c>
    </row>
    <row r="20" spans="1:23" x14ac:dyDescent="0.2">
      <c r="A20" s="318" t="s">
        <v>396</v>
      </c>
      <c r="B20" s="318"/>
      <c r="C20" s="318"/>
      <c r="D20" s="318"/>
      <c r="E20" s="318"/>
      <c r="F20" s="318"/>
      <c r="G20" s="6">
        <v>14</v>
      </c>
      <c r="H20" s="58">
        <v>0</v>
      </c>
      <c r="I20" s="58">
        <v>0</v>
      </c>
      <c r="J20" s="58">
        <v>0</v>
      </c>
      <c r="K20" s="58">
        <v>0</v>
      </c>
      <c r="L20" s="58">
        <v>0</v>
      </c>
      <c r="M20" s="58">
        <v>0</v>
      </c>
      <c r="N20" s="56"/>
      <c r="O20" s="56"/>
      <c r="P20" s="56"/>
      <c r="Q20" s="56"/>
      <c r="R20" s="56"/>
      <c r="S20" s="56"/>
      <c r="T20" s="56"/>
      <c r="U20" s="57">
        <f t="shared" si="4"/>
        <v>0</v>
      </c>
      <c r="V20" s="56"/>
      <c r="W20" s="57">
        <f t="shared" si="3"/>
        <v>0</v>
      </c>
    </row>
    <row r="21" spans="1:23" ht="30.75" customHeight="1" x14ac:dyDescent="0.2">
      <c r="A21" s="318" t="s">
        <v>397</v>
      </c>
      <c r="B21" s="318"/>
      <c r="C21" s="318"/>
      <c r="D21" s="318"/>
      <c r="E21" s="318"/>
      <c r="F21" s="318"/>
      <c r="G21" s="6">
        <v>15</v>
      </c>
      <c r="H21" s="56"/>
      <c r="I21" s="56"/>
      <c r="J21" s="56"/>
      <c r="K21" s="56"/>
      <c r="L21" s="56"/>
      <c r="M21" s="56"/>
      <c r="N21" s="56"/>
      <c r="O21" s="56"/>
      <c r="P21" s="56"/>
      <c r="Q21" s="56"/>
      <c r="R21" s="56"/>
      <c r="S21" s="56"/>
      <c r="T21" s="56"/>
      <c r="U21" s="57">
        <f t="shared" si="4"/>
        <v>0</v>
      </c>
      <c r="V21" s="56"/>
      <c r="W21" s="57">
        <f t="shared" si="3"/>
        <v>0</v>
      </c>
    </row>
    <row r="22" spans="1:23" ht="28.5" customHeight="1" x14ac:dyDescent="0.2">
      <c r="A22" s="318" t="s">
        <v>398</v>
      </c>
      <c r="B22" s="318"/>
      <c r="C22" s="318"/>
      <c r="D22" s="318"/>
      <c r="E22" s="318"/>
      <c r="F22" s="318"/>
      <c r="G22" s="6">
        <v>16</v>
      </c>
      <c r="H22" s="56"/>
      <c r="I22" s="56"/>
      <c r="J22" s="56"/>
      <c r="K22" s="56"/>
      <c r="L22" s="56"/>
      <c r="M22" s="56"/>
      <c r="N22" s="56"/>
      <c r="O22" s="56"/>
      <c r="P22" s="56"/>
      <c r="Q22" s="56"/>
      <c r="R22" s="56"/>
      <c r="S22" s="56"/>
      <c r="T22" s="56"/>
      <c r="U22" s="57">
        <f t="shared" si="4"/>
        <v>0</v>
      </c>
      <c r="V22" s="56"/>
      <c r="W22" s="57">
        <f t="shared" si="3"/>
        <v>0</v>
      </c>
    </row>
    <row r="23" spans="1:23" ht="26.25" customHeight="1" x14ac:dyDescent="0.2">
      <c r="A23" s="318" t="s">
        <v>399</v>
      </c>
      <c r="B23" s="318"/>
      <c r="C23" s="318"/>
      <c r="D23" s="318"/>
      <c r="E23" s="318"/>
      <c r="F23" s="318"/>
      <c r="G23" s="6">
        <v>17</v>
      </c>
      <c r="H23" s="56"/>
      <c r="I23" s="56"/>
      <c r="J23" s="56"/>
      <c r="K23" s="56"/>
      <c r="L23" s="56"/>
      <c r="M23" s="56"/>
      <c r="N23" s="56"/>
      <c r="O23" s="56"/>
      <c r="P23" s="56"/>
      <c r="Q23" s="56"/>
      <c r="R23" s="56"/>
      <c r="S23" s="56"/>
      <c r="T23" s="56"/>
      <c r="U23" s="57">
        <f t="shared" si="4"/>
        <v>0</v>
      </c>
      <c r="V23" s="56"/>
      <c r="W23" s="57">
        <f t="shared" si="3"/>
        <v>0</v>
      </c>
    </row>
    <row r="24" spans="1:23" x14ac:dyDescent="0.2">
      <c r="A24" s="318" t="s">
        <v>400</v>
      </c>
      <c r="B24" s="318"/>
      <c r="C24" s="318"/>
      <c r="D24" s="318"/>
      <c r="E24" s="318"/>
      <c r="F24" s="318"/>
      <c r="G24" s="6">
        <v>18</v>
      </c>
      <c r="H24" s="56"/>
      <c r="I24" s="56"/>
      <c r="J24" s="56"/>
      <c r="K24" s="56"/>
      <c r="L24" s="56"/>
      <c r="M24" s="56"/>
      <c r="N24" s="56"/>
      <c r="O24" s="56"/>
      <c r="P24" s="56"/>
      <c r="Q24" s="56"/>
      <c r="R24" s="56"/>
      <c r="S24" s="56"/>
      <c r="T24" s="56"/>
      <c r="U24" s="57">
        <f t="shared" si="4"/>
        <v>0</v>
      </c>
      <c r="V24" s="56"/>
      <c r="W24" s="57">
        <f t="shared" si="3"/>
        <v>0</v>
      </c>
    </row>
    <row r="25" spans="1:23" x14ac:dyDescent="0.2">
      <c r="A25" s="318" t="s">
        <v>401</v>
      </c>
      <c r="B25" s="318"/>
      <c r="C25" s="318"/>
      <c r="D25" s="318"/>
      <c r="E25" s="318"/>
      <c r="F25" s="318"/>
      <c r="G25" s="6">
        <v>19</v>
      </c>
      <c r="H25" s="56"/>
      <c r="I25" s="56"/>
      <c r="J25" s="56"/>
      <c r="K25" s="56"/>
      <c r="L25" s="56"/>
      <c r="M25" s="56"/>
      <c r="N25" s="56"/>
      <c r="O25" s="56"/>
      <c r="P25" s="56"/>
      <c r="Q25" s="56"/>
      <c r="R25" s="56"/>
      <c r="S25" s="56">
        <v>-43271768</v>
      </c>
      <c r="T25" s="56"/>
      <c r="U25" s="57">
        <f t="shared" si="4"/>
        <v>-43271768</v>
      </c>
      <c r="V25" s="56"/>
      <c r="W25" s="57">
        <f t="shared" si="3"/>
        <v>-43271768</v>
      </c>
    </row>
    <row r="26" spans="1:23" x14ac:dyDescent="0.2">
      <c r="A26" s="318" t="s">
        <v>402</v>
      </c>
      <c r="B26" s="318"/>
      <c r="C26" s="318"/>
      <c r="D26" s="318"/>
      <c r="E26" s="318"/>
      <c r="F26" s="318"/>
      <c r="G26" s="6">
        <v>20</v>
      </c>
      <c r="H26" s="56"/>
      <c r="I26" s="56"/>
      <c r="J26" s="56"/>
      <c r="K26" s="56"/>
      <c r="L26" s="56"/>
      <c r="M26" s="56"/>
      <c r="N26" s="56"/>
      <c r="O26" s="56"/>
      <c r="P26" s="56"/>
      <c r="Q26" s="56"/>
      <c r="R26" s="56"/>
      <c r="S26" s="56"/>
      <c r="T26" s="56"/>
      <c r="U26" s="57">
        <f t="shared" si="4"/>
        <v>0</v>
      </c>
      <c r="V26" s="56"/>
      <c r="W26" s="57">
        <f t="shared" si="3"/>
        <v>0</v>
      </c>
    </row>
    <row r="27" spans="1:23" x14ac:dyDescent="0.2">
      <c r="A27" s="318" t="s">
        <v>403</v>
      </c>
      <c r="B27" s="318"/>
      <c r="C27" s="318"/>
      <c r="D27" s="318"/>
      <c r="E27" s="318"/>
      <c r="F27" s="318"/>
      <c r="G27" s="6">
        <v>21</v>
      </c>
      <c r="H27" s="56"/>
      <c r="I27" s="56"/>
      <c r="J27" s="56"/>
      <c r="K27" s="56"/>
      <c r="L27" s="56"/>
      <c r="M27" s="56"/>
      <c r="N27" s="56"/>
      <c r="O27" s="56"/>
      <c r="P27" s="56"/>
      <c r="Q27" s="56"/>
      <c r="R27" s="56"/>
      <c r="S27" s="56">
        <v>64283338</v>
      </c>
      <c r="T27" s="56">
        <v>-64283338</v>
      </c>
      <c r="U27" s="57">
        <f t="shared" si="4"/>
        <v>0</v>
      </c>
      <c r="V27" s="56"/>
      <c r="W27" s="57">
        <f t="shared" si="3"/>
        <v>0</v>
      </c>
    </row>
    <row r="28" spans="1:23" x14ac:dyDescent="0.2">
      <c r="A28" s="318" t="s">
        <v>404</v>
      </c>
      <c r="B28" s="318"/>
      <c r="C28" s="318"/>
      <c r="D28" s="318"/>
      <c r="E28" s="318"/>
      <c r="F28" s="318"/>
      <c r="G28" s="6">
        <v>22</v>
      </c>
      <c r="H28" s="56"/>
      <c r="I28" s="56"/>
      <c r="J28" s="56"/>
      <c r="K28" s="56"/>
      <c r="L28" s="56"/>
      <c r="M28" s="56"/>
      <c r="N28" s="56"/>
      <c r="O28" s="56"/>
      <c r="P28" s="56"/>
      <c r="Q28" s="56"/>
      <c r="R28" s="56"/>
      <c r="S28" s="56"/>
      <c r="T28" s="56"/>
      <c r="U28" s="57">
        <f t="shared" si="4"/>
        <v>0</v>
      </c>
      <c r="V28" s="56"/>
      <c r="W28" s="57">
        <f t="shared" si="3"/>
        <v>0</v>
      </c>
    </row>
    <row r="29" spans="1:23" ht="21.75" customHeight="1" x14ac:dyDescent="0.2">
      <c r="A29" s="336" t="s">
        <v>405</v>
      </c>
      <c r="B29" s="336"/>
      <c r="C29" s="336"/>
      <c r="D29" s="336"/>
      <c r="E29" s="336"/>
      <c r="F29" s="336"/>
      <c r="G29" s="8">
        <v>23</v>
      </c>
      <c r="H29" s="59">
        <f>SUM(H10:H28)</f>
        <v>133165000</v>
      </c>
      <c r="I29" s="59">
        <f t="shared" ref="I29:W29" si="5">SUM(I10:I28)</f>
        <v>0</v>
      </c>
      <c r="J29" s="59">
        <f t="shared" si="5"/>
        <v>6658250</v>
      </c>
      <c r="K29" s="59">
        <f t="shared" si="5"/>
        <v>14872546</v>
      </c>
      <c r="L29" s="59">
        <f t="shared" si="5"/>
        <v>240540</v>
      </c>
      <c r="M29" s="59">
        <f t="shared" si="5"/>
        <v>0</v>
      </c>
      <c r="N29" s="59">
        <f t="shared" si="5"/>
        <v>0</v>
      </c>
      <c r="O29" s="59">
        <f t="shared" si="5"/>
        <v>0</v>
      </c>
      <c r="P29" s="59">
        <f t="shared" si="5"/>
        <v>0</v>
      </c>
      <c r="Q29" s="59">
        <f t="shared" si="5"/>
        <v>0</v>
      </c>
      <c r="R29" s="59">
        <f t="shared" si="5"/>
        <v>0</v>
      </c>
      <c r="S29" s="59">
        <f t="shared" si="5"/>
        <v>24830595</v>
      </c>
      <c r="T29" s="59">
        <f t="shared" si="5"/>
        <v>111848080</v>
      </c>
      <c r="U29" s="59">
        <f t="shared" si="5"/>
        <v>291133931</v>
      </c>
      <c r="V29" s="59">
        <f t="shared" si="5"/>
        <v>0</v>
      </c>
      <c r="W29" s="59">
        <f t="shared" si="5"/>
        <v>291133931</v>
      </c>
    </row>
    <row r="30" spans="1:23" x14ac:dyDescent="0.2">
      <c r="A30" s="337" t="s">
        <v>406</v>
      </c>
      <c r="B30" s="338"/>
      <c r="C30" s="338"/>
      <c r="D30" s="338"/>
      <c r="E30" s="338"/>
      <c r="F30" s="338"/>
      <c r="G30" s="338"/>
      <c r="H30" s="338"/>
      <c r="I30" s="338"/>
      <c r="J30" s="338"/>
      <c r="K30" s="338"/>
      <c r="L30" s="338"/>
      <c r="M30" s="338"/>
      <c r="N30" s="338"/>
      <c r="O30" s="338"/>
      <c r="P30" s="338"/>
      <c r="Q30" s="338"/>
      <c r="R30" s="338"/>
      <c r="S30" s="338"/>
      <c r="T30" s="338"/>
      <c r="U30" s="338"/>
      <c r="V30" s="338"/>
      <c r="W30" s="338"/>
    </row>
    <row r="31" spans="1:23" ht="36.75" customHeight="1" x14ac:dyDescent="0.2">
      <c r="A31" s="339" t="s">
        <v>407</v>
      </c>
      <c r="B31" s="339"/>
      <c r="C31" s="339"/>
      <c r="D31" s="339"/>
      <c r="E31" s="339"/>
      <c r="F31" s="339"/>
      <c r="G31" s="7">
        <v>24</v>
      </c>
      <c r="H31" s="57">
        <f>SUM(H12:H20)</f>
        <v>0</v>
      </c>
      <c r="I31" s="57">
        <f t="shared" ref="I31:W31" si="6">SUM(I12:I20)</f>
        <v>0</v>
      </c>
      <c r="J31" s="57">
        <f t="shared" si="6"/>
        <v>0</v>
      </c>
      <c r="K31" s="57">
        <f t="shared" si="6"/>
        <v>-22800</v>
      </c>
      <c r="L31" s="57">
        <f t="shared" si="6"/>
        <v>-39900</v>
      </c>
      <c r="M31" s="57">
        <f t="shared" si="6"/>
        <v>0</v>
      </c>
      <c r="N31" s="57">
        <f t="shared" si="6"/>
        <v>0</v>
      </c>
      <c r="O31" s="57">
        <f t="shared" si="6"/>
        <v>0</v>
      </c>
      <c r="P31" s="57">
        <f t="shared" si="6"/>
        <v>0</v>
      </c>
      <c r="Q31" s="57">
        <f t="shared" si="6"/>
        <v>0</v>
      </c>
      <c r="R31" s="57">
        <f t="shared" si="6"/>
        <v>0</v>
      </c>
      <c r="S31" s="57">
        <f t="shared" si="6"/>
        <v>28293</v>
      </c>
      <c r="T31" s="57">
        <f t="shared" si="6"/>
        <v>0</v>
      </c>
      <c r="U31" s="57">
        <f t="shared" si="6"/>
        <v>45393</v>
      </c>
      <c r="V31" s="57">
        <f t="shared" si="6"/>
        <v>0</v>
      </c>
      <c r="W31" s="57">
        <f t="shared" si="6"/>
        <v>45393</v>
      </c>
    </row>
    <row r="32" spans="1:23" ht="31.5" customHeight="1" x14ac:dyDescent="0.2">
      <c r="A32" s="339" t="s">
        <v>408</v>
      </c>
      <c r="B32" s="339"/>
      <c r="C32" s="339"/>
      <c r="D32" s="339"/>
      <c r="E32" s="339"/>
      <c r="F32" s="339"/>
      <c r="G32" s="7">
        <v>25</v>
      </c>
      <c r="H32" s="57">
        <f>H11+H31</f>
        <v>0</v>
      </c>
      <c r="I32" s="57">
        <f t="shared" ref="I32:W32" si="7">I11+I31</f>
        <v>0</v>
      </c>
      <c r="J32" s="57">
        <f t="shared" si="7"/>
        <v>0</v>
      </c>
      <c r="K32" s="57">
        <f t="shared" si="7"/>
        <v>-22800</v>
      </c>
      <c r="L32" s="57">
        <f t="shared" si="7"/>
        <v>-39900</v>
      </c>
      <c r="M32" s="57">
        <f t="shared" si="7"/>
        <v>0</v>
      </c>
      <c r="N32" s="57">
        <f t="shared" si="7"/>
        <v>0</v>
      </c>
      <c r="O32" s="57">
        <f t="shared" si="7"/>
        <v>0</v>
      </c>
      <c r="P32" s="57">
        <f t="shared" si="7"/>
        <v>0</v>
      </c>
      <c r="Q32" s="57">
        <f t="shared" si="7"/>
        <v>0</v>
      </c>
      <c r="R32" s="57">
        <f t="shared" si="7"/>
        <v>0</v>
      </c>
      <c r="S32" s="57">
        <f t="shared" si="7"/>
        <v>28293</v>
      </c>
      <c r="T32" s="57">
        <f t="shared" si="7"/>
        <v>111848080</v>
      </c>
      <c r="U32" s="57">
        <f t="shared" si="7"/>
        <v>111893473</v>
      </c>
      <c r="V32" s="57">
        <f t="shared" si="7"/>
        <v>0</v>
      </c>
      <c r="W32" s="57">
        <f t="shared" si="7"/>
        <v>111893473</v>
      </c>
    </row>
    <row r="33" spans="1:23" ht="30.75" customHeight="1" x14ac:dyDescent="0.2">
      <c r="A33" s="340" t="s">
        <v>409</v>
      </c>
      <c r="B33" s="340"/>
      <c r="C33" s="340"/>
      <c r="D33" s="340"/>
      <c r="E33" s="340"/>
      <c r="F33" s="340"/>
      <c r="G33" s="8">
        <v>26</v>
      </c>
      <c r="H33" s="59">
        <f>SUM(H21:H28)</f>
        <v>0</v>
      </c>
      <c r="I33" s="59">
        <f t="shared" ref="I33:W33" si="8">SUM(I21:I28)</f>
        <v>0</v>
      </c>
      <c r="J33" s="59">
        <f t="shared" si="8"/>
        <v>0</v>
      </c>
      <c r="K33" s="59">
        <f t="shared" si="8"/>
        <v>0</v>
      </c>
      <c r="L33" s="59">
        <f t="shared" si="8"/>
        <v>0</v>
      </c>
      <c r="M33" s="59">
        <f t="shared" si="8"/>
        <v>0</v>
      </c>
      <c r="N33" s="59">
        <f t="shared" si="8"/>
        <v>0</v>
      </c>
      <c r="O33" s="59">
        <f t="shared" si="8"/>
        <v>0</v>
      </c>
      <c r="P33" s="59">
        <f t="shared" si="8"/>
        <v>0</v>
      </c>
      <c r="Q33" s="59">
        <f t="shared" si="8"/>
        <v>0</v>
      </c>
      <c r="R33" s="59">
        <f t="shared" si="8"/>
        <v>0</v>
      </c>
      <c r="S33" s="59">
        <f t="shared" si="8"/>
        <v>21011570</v>
      </c>
      <c r="T33" s="59">
        <f t="shared" si="8"/>
        <v>-64283338</v>
      </c>
      <c r="U33" s="59">
        <f t="shared" si="8"/>
        <v>-43271768</v>
      </c>
      <c r="V33" s="59">
        <f t="shared" si="8"/>
        <v>0</v>
      </c>
      <c r="W33" s="59">
        <f t="shared" si="8"/>
        <v>-43271768</v>
      </c>
    </row>
    <row r="34" spans="1:23" x14ac:dyDescent="0.2">
      <c r="A34" s="337" t="s">
        <v>410</v>
      </c>
      <c r="B34" s="341"/>
      <c r="C34" s="341"/>
      <c r="D34" s="341"/>
      <c r="E34" s="341"/>
      <c r="F34" s="341"/>
      <c r="G34" s="341"/>
      <c r="H34" s="341"/>
      <c r="I34" s="341"/>
      <c r="J34" s="341"/>
      <c r="K34" s="341"/>
      <c r="L34" s="341"/>
      <c r="M34" s="341"/>
      <c r="N34" s="341"/>
      <c r="O34" s="341"/>
      <c r="P34" s="341"/>
      <c r="Q34" s="341"/>
      <c r="R34" s="341"/>
      <c r="S34" s="341"/>
      <c r="T34" s="341"/>
      <c r="U34" s="341"/>
      <c r="V34" s="341"/>
      <c r="W34" s="341"/>
    </row>
    <row r="35" spans="1:23" x14ac:dyDescent="0.2">
      <c r="A35" s="335" t="s">
        <v>411</v>
      </c>
      <c r="B35" s="335"/>
      <c r="C35" s="335"/>
      <c r="D35" s="335"/>
      <c r="E35" s="335"/>
      <c r="F35" s="335"/>
      <c r="G35" s="6">
        <v>27</v>
      </c>
      <c r="H35" s="56">
        <v>133165000</v>
      </c>
      <c r="I35" s="56">
        <v>0</v>
      </c>
      <c r="J35" s="56">
        <v>6658250</v>
      </c>
      <c r="K35" s="56">
        <v>14872546</v>
      </c>
      <c r="L35" s="56">
        <v>240540</v>
      </c>
      <c r="M35" s="56"/>
      <c r="N35" s="56"/>
      <c r="O35" s="56"/>
      <c r="P35" s="56"/>
      <c r="Q35" s="56"/>
      <c r="R35" s="56"/>
      <c r="S35" s="56">
        <v>24830595</v>
      </c>
      <c r="T35" s="56">
        <v>111848080</v>
      </c>
      <c r="U35" s="60">
        <f t="shared" ref="U35:U37" si="9">H35+I35+J35+K35-L35+M35+N35+O35+P35+Q35+R35+S35+T35</f>
        <v>291133931</v>
      </c>
      <c r="V35" s="56"/>
      <c r="W35" s="60">
        <f t="shared" ref="W35:W37" si="10">U35+V35</f>
        <v>291133931</v>
      </c>
    </row>
    <row r="36" spans="1:23" x14ac:dyDescent="0.2">
      <c r="A36" s="318" t="s">
        <v>412</v>
      </c>
      <c r="B36" s="318"/>
      <c r="C36" s="318"/>
      <c r="D36" s="318"/>
      <c r="E36" s="318"/>
      <c r="F36" s="318"/>
      <c r="G36" s="6">
        <v>28</v>
      </c>
      <c r="H36" s="56"/>
      <c r="I36" s="56"/>
      <c r="J36" s="56"/>
      <c r="K36" s="56"/>
      <c r="L36" s="56"/>
      <c r="M36" s="56"/>
      <c r="N36" s="56"/>
      <c r="O36" s="56"/>
      <c r="P36" s="56"/>
      <c r="Q36" s="56"/>
      <c r="R36" s="56"/>
      <c r="S36" s="56"/>
      <c r="T36" s="56"/>
      <c r="U36" s="60">
        <f t="shared" si="9"/>
        <v>0</v>
      </c>
      <c r="V36" s="56"/>
      <c r="W36" s="60">
        <f t="shared" si="10"/>
        <v>0</v>
      </c>
    </row>
    <row r="37" spans="1:23" x14ac:dyDescent="0.2">
      <c r="A37" s="318" t="s">
        <v>413</v>
      </c>
      <c r="B37" s="318"/>
      <c r="C37" s="318"/>
      <c r="D37" s="318"/>
      <c r="E37" s="318"/>
      <c r="F37" s="318"/>
      <c r="G37" s="6">
        <v>29</v>
      </c>
      <c r="H37" s="56"/>
      <c r="I37" s="56"/>
      <c r="J37" s="56"/>
      <c r="K37" s="56"/>
      <c r="L37" s="56"/>
      <c r="M37" s="56"/>
      <c r="N37" s="56"/>
      <c r="O37" s="56"/>
      <c r="P37" s="56"/>
      <c r="Q37" s="56"/>
      <c r="R37" s="56"/>
      <c r="S37" s="56"/>
      <c r="T37" s="56"/>
      <c r="U37" s="60">
        <f t="shared" si="9"/>
        <v>0</v>
      </c>
      <c r="V37" s="56"/>
      <c r="W37" s="60">
        <f t="shared" si="10"/>
        <v>0</v>
      </c>
    </row>
    <row r="38" spans="1:23" ht="25.5" customHeight="1" x14ac:dyDescent="0.2">
      <c r="A38" s="335" t="s">
        <v>414</v>
      </c>
      <c r="B38" s="335"/>
      <c r="C38" s="335"/>
      <c r="D38" s="335"/>
      <c r="E38" s="335"/>
      <c r="F38" s="335"/>
      <c r="G38" s="6">
        <v>30</v>
      </c>
      <c r="H38" s="60">
        <f>H35+H36+H37</f>
        <v>133165000</v>
      </c>
      <c r="I38" s="60">
        <f t="shared" ref="I38:W38" si="11">I35+I36+I37</f>
        <v>0</v>
      </c>
      <c r="J38" s="60">
        <f t="shared" si="11"/>
        <v>6658250</v>
      </c>
      <c r="K38" s="60">
        <f t="shared" si="11"/>
        <v>14872546</v>
      </c>
      <c r="L38" s="60">
        <f t="shared" si="11"/>
        <v>240540</v>
      </c>
      <c r="M38" s="60">
        <f t="shared" si="11"/>
        <v>0</v>
      </c>
      <c r="N38" s="60">
        <f t="shared" si="11"/>
        <v>0</v>
      </c>
      <c r="O38" s="60">
        <f t="shared" si="11"/>
        <v>0</v>
      </c>
      <c r="P38" s="60">
        <f t="shared" si="11"/>
        <v>0</v>
      </c>
      <c r="Q38" s="60">
        <f t="shared" si="11"/>
        <v>0</v>
      </c>
      <c r="R38" s="60">
        <f t="shared" si="11"/>
        <v>0</v>
      </c>
      <c r="S38" s="60">
        <f t="shared" si="11"/>
        <v>24830595</v>
      </c>
      <c r="T38" s="60">
        <f t="shared" si="11"/>
        <v>111848080</v>
      </c>
      <c r="U38" s="60">
        <f t="shared" si="11"/>
        <v>291133931</v>
      </c>
      <c r="V38" s="60">
        <f t="shared" si="11"/>
        <v>0</v>
      </c>
      <c r="W38" s="60">
        <f t="shared" si="11"/>
        <v>291133931</v>
      </c>
    </row>
    <row r="39" spans="1:23" x14ac:dyDescent="0.2">
      <c r="A39" s="318" t="s">
        <v>415</v>
      </c>
      <c r="B39" s="318"/>
      <c r="C39" s="318"/>
      <c r="D39" s="318"/>
      <c r="E39" s="318"/>
      <c r="F39" s="318"/>
      <c r="G39" s="6">
        <v>31</v>
      </c>
      <c r="H39" s="58">
        <v>0</v>
      </c>
      <c r="I39" s="58">
        <v>0</v>
      </c>
      <c r="J39" s="58">
        <v>0</v>
      </c>
      <c r="K39" s="58">
        <v>0</v>
      </c>
      <c r="L39" s="58">
        <v>0</v>
      </c>
      <c r="M39" s="58">
        <v>0</v>
      </c>
      <c r="N39" s="58">
        <v>0</v>
      </c>
      <c r="O39" s="58">
        <v>0</v>
      </c>
      <c r="P39" s="58">
        <v>0</v>
      </c>
      <c r="Q39" s="58">
        <v>0</v>
      </c>
      <c r="R39" s="58">
        <v>0</v>
      </c>
      <c r="S39" s="58">
        <v>0</v>
      </c>
      <c r="T39" s="56">
        <v>32233379</v>
      </c>
      <c r="U39" s="60">
        <f t="shared" ref="U39:U56" si="12">H39+I39+J39+K39-L39+M39+N39+O39+P39+Q39+R39+S39+T39</f>
        <v>32233379</v>
      </c>
      <c r="V39" s="56"/>
      <c r="W39" s="60">
        <f t="shared" ref="W39:W56" si="13">U39+V39</f>
        <v>32233379</v>
      </c>
    </row>
    <row r="40" spans="1:23" x14ac:dyDescent="0.2">
      <c r="A40" s="318" t="s">
        <v>416</v>
      </c>
      <c r="B40" s="318"/>
      <c r="C40" s="318"/>
      <c r="D40" s="318"/>
      <c r="E40" s="318"/>
      <c r="F40" s="318"/>
      <c r="G40" s="6">
        <v>32</v>
      </c>
      <c r="H40" s="58">
        <v>0</v>
      </c>
      <c r="I40" s="58">
        <v>0</v>
      </c>
      <c r="J40" s="58">
        <v>0</v>
      </c>
      <c r="K40" s="58">
        <v>0</v>
      </c>
      <c r="L40" s="58">
        <v>0</v>
      </c>
      <c r="M40" s="58">
        <v>0</v>
      </c>
      <c r="N40" s="56"/>
      <c r="O40" s="58">
        <v>0</v>
      </c>
      <c r="P40" s="58">
        <v>0</v>
      </c>
      <c r="Q40" s="58">
        <v>0</v>
      </c>
      <c r="R40" s="58">
        <v>0</v>
      </c>
      <c r="S40" s="58">
        <v>0</v>
      </c>
      <c r="T40" s="58">
        <v>0</v>
      </c>
      <c r="U40" s="60">
        <f t="shared" si="12"/>
        <v>0</v>
      </c>
      <c r="V40" s="56"/>
      <c r="W40" s="60">
        <f t="shared" si="13"/>
        <v>0</v>
      </c>
    </row>
    <row r="41" spans="1:23" ht="27" customHeight="1" x14ac:dyDescent="0.2">
      <c r="A41" s="318" t="s">
        <v>417</v>
      </c>
      <c r="B41" s="318"/>
      <c r="C41" s="318"/>
      <c r="D41" s="318"/>
      <c r="E41" s="318"/>
      <c r="F41" s="318"/>
      <c r="G41" s="6">
        <v>33</v>
      </c>
      <c r="H41" s="58">
        <v>0</v>
      </c>
      <c r="I41" s="58">
        <v>0</v>
      </c>
      <c r="J41" s="58">
        <v>0</v>
      </c>
      <c r="K41" s="58">
        <v>0</v>
      </c>
      <c r="L41" s="58">
        <v>0</v>
      </c>
      <c r="M41" s="58">
        <v>0</v>
      </c>
      <c r="N41" s="58">
        <v>0</v>
      </c>
      <c r="O41" s="56"/>
      <c r="P41" s="58">
        <v>0</v>
      </c>
      <c r="Q41" s="58">
        <v>0</v>
      </c>
      <c r="R41" s="58">
        <v>0</v>
      </c>
      <c r="S41" s="56"/>
      <c r="T41" s="56"/>
      <c r="U41" s="60">
        <f t="shared" si="12"/>
        <v>0</v>
      </c>
      <c r="V41" s="56"/>
      <c r="W41" s="60">
        <f t="shared" si="13"/>
        <v>0</v>
      </c>
    </row>
    <row r="42" spans="1:23" ht="20.25" customHeight="1" x14ac:dyDescent="0.2">
      <c r="A42" s="318" t="s">
        <v>418</v>
      </c>
      <c r="B42" s="318"/>
      <c r="C42" s="318"/>
      <c r="D42" s="318"/>
      <c r="E42" s="318"/>
      <c r="F42" s="318"/>
      <c r="G42" s="6">
        <v>34</v>
      </c>
      <c r="H42" s="58">
        <v>0</v>
      </c>
      <c r="I42" s="58">
        <v>0</v>
      </c>
      <c r="J42" s="58">
        <v>0</v>
      </c>
      <c r="K42" s="58">
        <v>0</v>
      </c>
      <c r="L42" s="58">
        <v>0</v>
      </c>
      <c r="M42" s="58">
        <v>0</v>
      </c>
      <c r="N42" s="58">
        <v>0</v>
      </c>
      <c r="O42" s="58">
        <v>0</v>
      </c>
      <c r="P42" s="56"/>
      <c r="Q42" s="58">
        <v>0</v>
      </c>
      <c r="R42" s="58">
        <v>0</v>
      </c>
      <c r="S42" s="56"/>
      <c r="T42" s="56"/>
      <c r="U42" s="60">
        <f t="shared" si="12"/>
        <v>0</v>
      </c>
      <c r="V42" s="56"/>
      <c r="W42" s="60">
        <f t="shared" si="13"/>
        <v>0</v>
      </c>
    </row>
    <row r="43" spans="1:23" ht="21" customHeight="1" x14ac:dyDescent="0.2">
      <c r="A43" s="318" t="s">
        <v>419</v>
      </c>
      <c r="B43" s="318"/>
      <c r="C43" s="318"/>
      <c r="D43" s="318"/>
      <c r="E43" s="318"/>
      <c r="F43" s="318"/>
      <c r="G43" s="6">
        <v>35</v>
      </c>
      <c r="H43" s="58">
        <v>0</v>
      </c>
      <c r="I43" s="58">
        <v>0</v>
      </c>
      <c r="J43" s="58">
        <v>0</v>
      </c>
      <c r="K43" s="58">
        <v>0</v>
      </c>
      <c r="L43" s="58">
        <v>0</v>
      </c>
      <c r="M43" s="58">
        <v>0</v>
      </c>
      <c r="N43" s="58">
        <v>0</v>
      </c>
      <c r="O43" s="58">
        <v>0</v>
      </c>
      <c r="P43" s="58">
        <v>0</v>
      </c>
      <c r="Q43" s="56"/>
      <c r="R43" s="58">
        <v>0</v>
      </c>
      <c r="S43" s="56"/>
      <c r="T43" s="56"/>
      <c r="U43" s="60">
        <f t="shared" si="12"/>
        <v>0</v>
      </c>
      <c r="V43" s="56"/>
      <c r="W43" s="60">
        <f t="shared" si="13"/>
        <v>0</v>
      </c>
    </row>
    <row r="44" spans="1:23" ht="29.25" customHeight="1" x14ac:dyDescent="0.2">
      <c r="A44" s="318" t="s">
        <v>420</v>
      </c>
      <c r="B44" s="318"/>
      <c r="C44" s="318"/>
      <c r="D44" s="318"/>
      <c r="E44" s="318"/>
      <c r="F44" s="318"/>
      <c r="G44" s="6">
        <v>36</v>
      </c>
      <c r="H44" s="58">
        <v>0</v>
      </c>
      <c r="I44" s="58">
        <v>0</v>
      </c>
      <c r="J44" s="58">
        <v>0</v>
      </c>
      <c r="K44" s="58">
        <v>0</v>
      </c>
      <c r="L44" s="58">
        <v>0</v>
      </c>
      <c r="M44" s="58">
        <v>0</v>
      </c>
      <c r="N44" s="58">
        <v>0</v>
      </c>
      <c r="O44" s="58">
        <v>0</v>
      </c>
      <c r="P44" s="58">
        <v>0</v>
      </c>
      <c r="Q44" s="58">
        <v>0</v>
      </c>
      <c r="R44" s="56"/>
      <c r="S44" s="56"/>
      <c r="T44" s="56"/>
      <c r="U44" s="60">
        <f t="shared" si="12"/>
        <v>0</v>
      </c>
      <c r="V44" s="56"/>
      <c r="W44" s="60">
        <f t="shared" si="13"/>
        <v>0</v>
      </c>
    </row>
    <row r="45" spans="1:23" ht="21" customHeight="1" x14ac:dyDescent="0.2">
      <c r="A45" s="318" t="s">
        <v>421</v>
      </c>
      <c r="B45" s="318"/>
      <c r="C45" s="318"/>
      <c r="D45" s="318"/>
      <c r="E45" s="318"/>
      <c r="F45" s="318"/>
      <c r="G45" s="6">
        <v>37</v>
      </c>
      <c r="H45" s="58">
        <v>0</v>
      </c>
      <c r="I45" s="58">
        <v>0</v>
      </c>
      <c r="J45" s="58">
        <v>0</v>
      </c>
      <c r="K45" s="58">
        <v>0</v>
      </c>
      <c r="L45" s="58">
        <v>0</v>
      </c>
      <c r="M45" s="58">
        <v>0</v>
      </c>
      <c r="N45" s="56"/>
      <c r="O45" s="56"/>
      <c r="P45" s="56"/>
      <c r="Q45" s="56"/>
      <c r="R45" s="56"/>
      <c r="S45" s="56"/>
      <c r="T45" s="56"/>
      <c r="U45" s="60">
        <f t="shared" si="12"/>
        <v>0</v>
      </c>
      <c r="V45" s="56"/>
      <c r="W45" s="60">
        <f t="shared" si="13"/>
        <v>0</v>
      </c>
    </row>
    <row r="46" spans="1:23" x14ac:dyDescent="0.2">
      <c r="A46" s="318" t="s">
        <v>422</v>
      </c>
      <c r="B46" s="318"/>
      <c r="C46" s="318"/>
      <c r="D46" s="318"/>
      <c r="E46" s="318"/>
      <c r="F46" s="318"/>
      <c r="G46" s="6">
        <v>38</v>
      </c>
      <c r="H46" s="58">
        <v>0</v>
      </c>
      <c r="I46" s="58">
        <v>0</v>
      </c>
      <c r="J46" s="58">
        <v>0</v>
      </c>
      <c r="K46" s="58">
        <v>0</v>
      </c>
      <c r="L46" s="58">
        <v>0</v>
      </c>
      <c r="M46" s="58">
        <v>0</v>
      </c>
      <c r="N46" s="56"/>
      <c r="O46" s="56"/>
      <c r="P46" s="56"/>
      <c r="Q46" s="56"/>
      <c r="R46" s="56"/>
      <c r="S46" s="56"/>
      <c r="T46" s="56"/>
      <c r="U46" s="60">
        <f t="shared" si="12"/>
        <v>0</v>
      </c>
      <c r="V46" s="56"/>
      <c r="W46" s="60">
        <f t="shared" si="13"/>
        <v>0</v>
      </c>
    </row>
    <row r="47" spans="1:23" x14ac:dyDescent="0.2">
      <c r="A47" s="318" t="s">
        <v>423</v>
      </c>
      <c r="B47" s="318"/>
      <c r="C47" s="318"/>
      <c r="D47" s="318"/>
      <c r="E47" s="318"/>
      <c r="F47" s="318"/>
      <c r="G47" s="6">
        <v>39</v>
      </c>
      <c r="H47" s="56"/>
      <c r="I47" s="56"/>
      <c r="J47" s="56"/>
      <c r="K47" s="56"/>
      <c r="L47" s="56"/>
      <c r="M47" s="56"/>
      <c r="N47" s="56"/>
      <c r="O47" s="56"/>
      <c r="P47" s="56"/>
      <c r="Q47" s="56"/>
      <c r="R47" s="56"/>
      <c r="S47" s="56"/>
      <c r="T47" s="56"/>
      <c r="U47" s="60">
        <f t="shared" si="12"/>
        <v>0</v>
      </c>
      <c r="V47" s="56"/>
      <c r="W47" s="60">
        <f t="shared" si="13"/>
        <v>0</v>
      </c>
    </row>
    <row r="48" spans="1:23" x14ac:dyDescent="0.2">
      <c r="A48" s="318" t="s">
        <v>424</v>
      </c>
      <c r="B48" s="318"/>
      <c r="C48" s="318"/>
      <c r="D48" s="318"/>
      <c r="E48" s="318"/>
      <c r="F48" s="318"/>
      <c r="G48" s="6">
        <v>40</v>
      </c>
      <c r="H48" s="58">
        <v>0</v>
      </c>
      <c r="I48" s="58">
        <v>0</v>
      </c>
      <c r="J48" s="58">
        <v>0</v>
      </c>
      <c r="K48" s="58">
        <v>0</v>
      </c>
      <c r="L48" s="58">
        <v>0</v>
      </c>
      <c r="M48" s="58">
        <v>0</v>
      </c>
      <c r="N48" s="56"/>
      <c r="O48" s="56"/>
      <c r="P48" s="56"/>
      <c r="Q48" s="56"/>
      <c r="R48" s="56"/>
      <c r="S48" s="56"/>
      <c r="T48" s="56"/>
      <c r="U48" s="60">
        <f t="shared" si="12"/>
        <v>0</v>
      </c>
      <c r="V48" s="56"/>
      <c r="W48" s="60">
        <f t="shared" si="13"/>
        <v>0</v>
      </c>
    </row>
    <row r="49" spans="1:23" ht="24" customHeight="1" x14ac:dyDescent="0.2">
      <c r="A49" s="318" t="s">
        <v>425</v>
      </c>
      <c r="B49" s="318"/>
      <c r="C49" s="318"/>
      <c r="D49" s="318"/>
      <c r="E49" s="318"/>
      <c r="F49" s="318"/>
      <c r="G49" s="6">
        <v>41</v>
      </c>
      <c r="H49" s="56"/>
      <c r="I49" s="56"/>
      <c r="J49" s="56"/>
      <c r="K49" s="56"/>
      <c r="L49" s="56"/>
      <c r="M49" s="56"/>
      <c r="N49" s="56"/>
      <c r="O49" s="56"/>
      <c r="P49" s="56"/>
      <c r="Q49" s="56"/>
      <c r="R49" s="56"/>
      <c r="S49" s="56"/>
      <c r="T49" s="56"/>
      <c r="U49" s="60">
        <f>H49+I49+J49+K49-L49+M49+N49+O49+P49+Q49+R49+S49+T49</f>
        <v>0</v>
      </c>
      <c r="V49" s="56"/>
      <c r="W49" s="60">
        <f t="shared" si="13"/>
        <v>0</v>
      </c>
    </row>
    <row r="50" spans="1:23" ht="26.25" customHeight="1" x14ac:dyDescent="0.2">
      <c r="A50" s="318" t="s">
        <v>426</v>
      </c>
      <c r="B50" s="318"/>
      <c r="C50" s="318"/>
      <c r="D50" s="318"/>
      <c r="E50" s="318"/>
      <c r="F50" s="318"/>
      <c r="G50" s="6">
        <v>42</v>
      </c>
      <c r="H50" s="56"/>
      <c r="I50" s="56"/>
      <c r="J50" s="56"/>
      <c r="K50" s="56"/>
      <c r="L50" s="56"/>
      <c r="M50" s="56"/>
      <c r="N50" s="56"/>
      <c r="O50" s="56"/>
      <c r="P50" s="56"/>
      <c r="Q50" s="56"/>
      <c r="R50" s="56"/>
      <c r="S50" s="56"/>
      <c r="T50" s="56"/>
      <c r="U50" s="60">
        <f t="shared" si="12"/>
        <v>0</v>
      </c>
      <c r="V50" s="56"/>
      <c r="W50" s="60">
        <f t="shared" si="13"/>
        <v>0</v>
      </c>
    </row>
    <row r="51" spans="1:23" ht="22.5" customHeight="1" x14ac:dyDescent="0.2">
      <c r="A51" s="318" t="s">
        <v>427</v>
      </c>
      <c r="B51" s="318"/>
      <c r="C51" s="318"/>
      <c r="D51" s="318"/>
      <c r="E51" s="318"/>
      <c r="F51" s="318"/>
      <c r="G51" s="6">
        <v>43</v>
      </c>
      <c r="H51" s="56"/>
      <c r="I51" s="56"/>
      <c r="J51" s="56"/>
      <c r="K51" s="56"/>
      <c r="L51" s="56"/>
      <c r="M51" s="56"/>
      <c r="N51" s="56"/>
      <c r="O51" s="56"/>
      <c r="P51" s="56"/>
      <c r="Q51" s="56"/>
      <c r="R51" s="56"/>
      <c r="S51" s="56"/>
      <c r="T51" s="56"/>
      <c r="U51" s="60">
        <f t="shared" si="12"/>
        <v>0</v>
      </c>
      <c r="V51" s="56"/>
      <c r="W51" s="60">
        <f t="shared" si="13"/>
        <v>0</v>
      </c>
    </row>
    <row r="52" spans="1:23" x14ac:dyDescent="0.2">
      <c r="A52" s="318" t="s">
        <v>428</v>
      </c>
      <c r="B52" s="318"/>
      <c r="C52" s="318"/>
      <c r="D52" s="318"/>
      <c r="E52" s="318"/>
      <c r="F52" s="318"/>
      <c r="G52" s="6">
        <v>44</v>
      </c>
      <c r="H52" s="56"/>
      <c r="I52" s="56"/>
      <c r="J52" s="56"/>
      <c r="K52" s="56"/>
      <c r="L52" s="56"/>
      <c r="M52" s="56"/>
      <c r="N52" s="56"/>
      <c r="O52" s="56"/>
      <c r="P52" s="56"/>
      <c r="Q52" s="56"/>
      <c r="R52" s="56"/>
      <c r="S52" s="56"/>
      <c r="T52" s="56"/>
      <c r="U52" s="60">
        <f t="shared" si="12"/>
        <v>0</v>
      </c>
      <c r="V52" s="56"/>
      <c r="W52" s="60">
        <f t="shared" si="13"/>
        <v>0</v>
      </c>
    </row>
    <row r="53" spans="1:23" x14ac:dyDescent="0.2">
      <c r="A53" s="318" t="s">
        <v>429</v>
      </c>
      <c r="B53" s="318"/>
      <c r="C53" s="318"/>
      <c r="D53" s="318"/>
      <c r="E53" s="318"/>
      <c r="F53" s="318"/>
      <c r="G53" s="6">
        <v>45</v>
      </c>
      <c r="H53" s="56"/>
      <c r="I53" s="56"/>
      <c r="J53" s="56"/>
      <c r="K53" s="56"/>
      <c r="L53" s="56"/>
      <c r="M53" s="56"/>
      <c r="N53" s="56"/>
      <c r="O53" s="56"/>
      <c r="P53" s="56"/>
      <c r="Q53" s="56"/>
      <c r="R53" s="56"/>
      <c r="S53" s="56"/>
      <c r="T53" s="56"/>
      <c r="U53" s="60">
        <f t="shared" si="12"/>
        <v>0</v>
      </c>
      <c r="V53" s="56"/>
      <c r="W53" s="60">
        <f t="shared" si="13"/>
        <v>0</v>
      </c>
    </row>
    <row r="54" spans="1:23" x14ac:dyDescent="0.2">
      <c r="A54" s="318" t="s">
        <v>430</v>
      </c>
      <c r="B54" s="318"/>
      <c r="C54" s="318"/>
      <c r="D54" s="318"/>
      <c r="E54" s="318"/>
      <c r="F54" s="318"/>
      <c r="G54" s="6">
        <v>46</v>
      </c>
      <c r="H54" s="56"/>
      <c r="I54" s="56"/>
      <c r="J54" s="56"/>
      <c r="K54" s="56"/>
      <c r="L54" s="56"/>
      <c r="M54" s="56"/>
      <c r="N54" s="56"/>
      <c r="O54" s="56"/>
      <c r="P54" s="56"/>
      <c r="Q54" s="56"/>
      <c r="R54" s="56"/>
      <c r="S54" s="56"/>
      <c r="T54" s="56"/>
      <c r="U54" s="60">
        <f t="shared" si="12"/>
        <v>0</v>
      </c>
      <c r="V54" s="56"/>
      <c r="W54" s="60">
        <f t="shared" si="13"/>
        <v>0</v>
      </c>
    </row>
    <row r="55" spans="1:23" x14ac:dyDescent="0.2">
      <c r="A55" s="318" t="s">
        <v>431</v>
      </c>
      <c r="B55" s="318"/>
      <c r="C55" s="318"/>
      <c r="D55" s="318"/>
      <c r="E55" s="318"/>
      <c r="F55" s="318"/>
      <c r="G55" s="6">
        <v>47</v>
      </c>
      <c r="H55" s="56"/>
      <c r="I55" s="56"/>
      <c r="J55" s="56"/>
      <c r="K55" s="56"/>
      <c r="L55" s="56"/>
      <c r="M55" s="56"/>
      <c r="N55" s="56"/>
      <c r="O55" s="56"/>
      <c r="P55" s="56"/>
      <c r="Q55" s="56"/>
      <c r="R55" s="56"/>
      <c r="S55" s="56">
        <v>111848080</v>
      </c>
      <c r="T55" s="56">
        <v>-111848080</v>
      </c>
      <c r="U55" s="60">
        <f t="shared" si="12"/>
        <v>0</v>
      </c>
      <c r="V55" s="56"/>
      <c r="W55" s="60">
        <f t="shared" si="13"/>
        <v>0</v>
      </c>
    </row>
    <row r="56" spans="1:23" x14ac:dyDescent="0.2">
      <c r="A56" s="318" t="s">
        <v>432</v>
      </c>
      <c r="B56" s="318"/>
      <c r="C56" s="318"/>
      <c r="D56" s="318"/>
      <c r="E56" s="318"/>
      <c r="F56" s="318"/>
      <c r="G56" s="6">
        <v>48</v>
      </c>
      <c r="H56" s="56"/>
      <c r="I56" s="56"/>
      <c r="J56" s="56"/>
      <c r="K56" s="56"/>
      <c r="L56" s="56"/>
      <c r="M56" s="56"/>
      <c r="N56" s="56"/>
      <c r="O56" s="56"/>
      <c r="P56" s="56"/>
      <c r="Q56" s="56"/>
      <c r="R56" s="56"/>
      <c r="S56" s="56"/>
      <c r="T56" s="56"/>
      <c r="U56" s="60">
        <f t="shared" si="12"/>
        <v>0</v>
      </c>
      <c r="V56" s="56"/>
      <c r="W56" s="60">
        <f t="shared" si="13"/>
        <v>0</v>
      </c>
    </row>
    <row r="57" spans="1:23" ht="25.5" customHeight="1" x14ac:dyDescent="0.2">
      <c r="A57" s="344" t="s">
        <v>433</v>
      </c>
      <c r="B57" s="344"/>
      <c r="C57" s="344"/>
      <c r="D57" s="344"/>
      <c r="E57" s="344"/>
      <c r="F57" s="344"/>
      <c r="G57" s="9">
        <v>49</v>
      </c>
      <c r="H57" s="61">
        <f>SUM(H38:H56)</f>
        <v>133165000</v>
      </c>
      <c r="I57" s="61">
        <f t="shared" ref="I57:W57" si="14">SUM(I38:I56)</f>
        <v>0</v>
      </c>
      <c r="J57" s="61">
        <f t="shared" si="14"/>
        <v>6658250</v>
      </c>
      <c r="K57" s="61">
        <f t="shared" si="14"/>
        <v>14872546</v>
      </c>
      <c r="L57" s="61">
        <f t="shared" si="14"/>
        <v>240540</v>
      </c>
      <c r="M57" s="61">
        <f t="shared" si="14"/>
        <v>0</v>
      </c>
      <c r="N57" s="61">
        <f t="shared" si="14"/>
        <v>0</v>
      </c>
      <c r="O57" s="61">
        <f t="shared" si="14"/>
        <v>0</v>
      </c>
      <c r="P57" s="61">
        <f t="shared" si="14"/>
        <v>0</v>
      </c>
      <c r="Q57" s="61">
        <f t="shared" si="14"/>
        <v>0</v>
      </c>
      <c r="R57" s="61">
        <f t="shared" si="14"/>
        <v>0</v>
      </c>
      <c r="S57" s="61">
        <f t="shared" si="14"/>
        <v>136678675</v>
      </c>
      <c r="T57" s="61">
        <f t="shared" si="14"/>
        <v>32233379</v>
      </c>
      <c r="U57" s="61">
        <f t="shared" si="14"/>
        <v>323367310</v>
      </c>
      <c r="V57" s="61">
        <f t="shared" si="14"/>
        <v>0</v>
      </c>
      <c r="W57" s="61">
        <f t="shared" si="14"/>
        <v>323367310</v>
      </c>
    </row>
    <row r="58" spans="1:23" x14ac:dyDescent="0.2">
      <c r="A58" s="337" t="s">
        <v>434</v>
      </c>
      <c r="B58" s="338"/>
      <c r="C58" s="338"/>
      <c r="D58" s="338"/>
      <c r="E58" s="338"/>
      <c r="F58" s="338"/>
      <c r="G58" s="338"/>
      <c r="H58" s="338"/>
      <c r="I58" s="338"/>
      <c r="J58" s="338"/>
      <c r="K58" s="338"/>
      <c r="L58" s="338"/>
      <c r="M58" s="338"/>
      <c r="N58" s="338"/>
      <c r="O58" s="338"/>
      <c r="P58" s="338"/>
      <c r="Q58" s="338"/>
      <c r="R58" s="338"/>
      <c r="S58" s="338"/>
      <c r="T58" s="338"/>
      <c r="U58" s="338"/>
      <c r="V58" s="338"/>
      <c r="W58" s="338"/>
    </row>
    <row r="59" spans="1:23" ht="31.5" customHeight="1" x14ac:dyDescent="0.2">
      <c r="A59" s="342" t="s">
        <v>435</v>
      </c>
      <c r="B59" s="342"/>
      <c r="C59" s="342"/>
      <c r="D59" s="342"/>
      <c r="E59" s="342"/>
      <c r="F59" s="342"/>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342" t="s">
        <v>436</v>
      </c>
      <c r="B60" s="342"/>
      <c r="C60" s="342"/>
      <c r="D60" s="342"/>
      <c r="E60" s="342"/>
      <c r="F60" s="342"/>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32233379</v>
      </c>
      <c r="U60" s="60">
        <f t="shared" si="16"/>
        <v>32233379</v>
      </c>
      <c r="V60" s="60">
        <f t="shared" si="16"/>
        <v>0</v>
      </c>
      <c r="W60" s="60">
        <f t="shared" si="16"/>
        <v>32233379</v>
      </c>
    </row>
    <row r="61" spans="1:23" ht="29.25" customHeight="1" x14ac:dyDescent="0.2">
      <c r="A61" s="343" t="s">
        <v>437</v>
      </c>
      <c r="B61" s="343"/>
      <c r="C61" s="343"/>
      <c r="D61" s="343"/>
      <c r="E61" s="343"/>
      <c r="F61" s="343"/>
      <c r="G61" s="9">
        <v>52</v>
      </c>
      <c r="H61" s="61">
        <f>SUM(H49:H56)</f>
        <v>0</v>
      </c>
      <c r="I61" s="61">
        <f t="shared" ref="I61:W61" si="17">SUM(I49:I56)</f>
        <v>0</v>
      </c>
      <c r="J61" s="61">
        <f t="shared" si="17"/>
        <v>0</v>
      </c>
      <c r="K61" s="61">
        <f t="shared" si="17"/>
        <v>0</v>
      </c>
      <c r="L61" s="61">
        <f t="shared" si="17"/>
        <v>0</v>
      </c>
      <c r="M61" s="61">
        <f t="shared" si="17"/>
        <v>0</v>
      </c>
      <c r="N61" s="61">
        <f t="shared" si="17"/>
        <v>0</v>
      </c>
      <c r="O61" s="61">
        <f t="shared" si="17"/>
        <v>0</v>
      </c>
      <c r="P61" s="61">
        <f t="shared" si="17"/>
        <v>0</v>
      </c>
      <c r="Q61" s="61">
        <f t="shared" si="17"/>
        <v>0</v>
      </c>
      <c r="R61" s="61">
        <f t="shared" si="17"/>
        <v>0</v>
      </c>
      <c r="S61" s="61">
        <f t="shared" si="17"/>
        <v>111848080</v>
      </c>
      <c r="T61" s="61">
        <f t="shared" si="17"/>
        <v>-111848080</v>
      </c>
      <c r="U61" s="61">
        <f t="shared" si="17"/>
        <v>0</v>
      </c>
      <c r="V61" s="61">
        <f t="shared" si="17"/>
        <v>0</v>
      </c>
      <c r="W61" s="61">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workbookViewId="0"/>
  </sheetViews>
  <sheetFormatPr defaultColWidth="9.140625" defaultRowHeight="12.75" x14ac:dyDescent="0.2"/>
  <cols>
    <col min="1" max="1" width="4.28515625" style="117" customWidth="1"/>
    <col min="2" max="2" width="21" style="117" customWidth="1"/>
    <col min="3" max="3" width="12.140625" style="117" customWidth="1"/>
    <col min="4" max="5" width="10.42578125" style="117" customWidth="1"/>
    <col min="6" max="6" width="11.140625" style="117" customWidth="1"/>
    <col min="7" max="7" width="10.5703125" style="117" customWidth="1"/>
    <col min="8" max="10" width="10.28515625" style="117" bestFit="1" customWidth="1"/>
    <col min="11" max="12" width="10.28515625" style="117" customWidth="1"/>
    <col min="13" max="14" width="10.28515625" style="117" bestFit="1" customWidth="1"/>
    <col min="15" max="15" width="12.85546875" style="117" bestFit="1" customWidth="1"/>
    <col min="16" max="256" width="9.140625" style="117"/>
    <col min="257" max="257" width="4.28515625" style="117" customWidth="1"/>
    <col min="258" max="258" width="21" style="117" customWidth="1"/>
    <col min="259" max="259" width="12.140625" style="117" customWidth="1"/>
    <col min="260" max="261" width="10.42578125" style="117" customWidth="1"/>
    <col min="262" max="262" width="11.140625" style="117" customWidth="1"/>
    <col min="263" max="263" width="10.5703125" style="117" customWidth="1"/>
    <col min="264" max="266" width="10.28515625" style="117" bestFit="1" customWidth="1"/>
    <col min="267" max="268" width="10.28515625" style="117" customWidth="1"/>
    <col min="269" max="270" width="10.28515625" style="117" bestFit="1" customWidth="1"/>
    <col min="271" max="271" width="12.85546875" style="117" bestFit="1" customWidth="1"/>
    <col min="272" max="512" width="9.140625" style="117"/>
    <col min="513" max="513" width="4.28515625" style="117" customWidth="1"/>
    <col min="514" max="514" width="21" style="117" customWidth="1"/>
    <col min="515" max="515" width="12.140625" style="117" customWidth="1"/>
    <col min="516" max="517" width="10.42578125" style="117" customWidth="1"/>
    <col min="518" max="518" width="11.140625" style="117" customWidth="1"/>
    <col min="519" max="519" width="10.5703125" style="117" customWidth="1"/>
    <col min="520" max="522" width="10.28515625" style="117" bestFit="1" customWidth="1"/>
    <col min="523" max="524" width="10.28515625" style="117" customWidth="1"/>
    <col min="525" max="526" width="10.28515625" style="117" bestFit="1" customWidth="1"/>
    <col min="527" max="527" width="12.85546875" style="117" bestFit="1" customWidth="1"/>
    <col min="528" max="768" width="9.140625" style="117"/>
    <col min="769" max="769" width="4.28515625" style="117" customWidth="1"/>
    <col min="770" max="770" width="21" style="117" customWidth="1"/>
    <col min="771" max="771" width="12.140625" style="117" customWidth="1"/>
    <col min="772" max="773" width="10.42578125" style="117" customWidth="1"/>
    <col min="774" max="774" width="11.140625" style="117" customWidth="1"/>
    <col min="775" max="775" width="10.5703125" style="117" customWidth="1"/>
    <col min="776" max="778" width="10.28515625" style="117" bestFit="1" customWidth="1"/>
    <col min="779" max="780" width="10.28515625" style="117" customWidth="1"/>
    <col min="781" max="782" width="10.28515625" style="117" bestFit="1" customWidth="1"/>
    <col min="783" max="783" width="12.85546875" style="117" bestFit="1" customWidth="1"/>
    <col min="784" max="1024" width="9.140625" style="117"/>
    <col min="1025" max="1025" width="4.28515625" style="117" customWidth="1"/>
    <col min="1026" max="1026" width="21" style="117" customWidth="1"/>
    <col min="1027" max="1027" width="12.140625" style="117" customWidth="1"/>
    <col min="1028" max="1029" width="10.42578125" style="117" customWidth="1"/>
    <col min="1030" max="1030" width="11.140625" style="117" customWidth="1"/>
    <col min="1031" max="1031" width="10.5703125" style="117" customWidth="1"/>
    <col min="1032" max="1034" width="10.28515625" style="117" bestFit="1" customWidth="1"/>
    <col min="1035" max="1036" width="10.28515625" style="117" customWidth="1"/>
    <col min="1037" max="1038" width="10.28515625" style="117" bestFit="1" customWidth="1"/>
    <col min="1039" max="1039" width="12.85546875" style="117" bestFit="1" customWidth="1"/>
    <col min="1040" max="1280" width="9.140625" style="117"/>
    <col min="1281" max="1281" width="4.28515625" style="117" customWidth="1"/>
    <col min="1282" max="1282" width="21" style="117" customWidth="1"/>
    <col min="1283" max="1283" width="12.140625" style="117" customWidth="1"/>
    <col min="1284" max="1285" width="10.42578125" style="117" customWidth="1"/>
    <col min="1286" max="1286" width="11.140625" style="117" customWidth="1"/>
    <col min="1287" max="1287" width="10.5703125" style="117" customWidth="1"/>
    <col min="1288" max="1290" width="10.28515625" style="117" bestFit="1" customWidth="1"/>
    <col min="1291" max="1292" width="10.28515625" style="117" customWidth="1"/>
    <col min="1293" max="1294" width="10.28515625" style="117" bestFit="1" customWidth="1"/>
    <col min="1295" max="1295" width="12.85546875" style="117" bestFit="1" customWidth="1"/>
    <col min="1296" max="1536" width="9.140625" style="117"/>
    <col min="1537" max="1537" width="4.28515625" style="117" customWidth="1"/>
    <col min="1538" max="1538" width="21" style="117" customWidth="1"/>
    <col min="1539" max="1539" width="12.140625" style="117" customWidth="1"/>
    <col min="1540" max="1541" width="10.42578125" style="117" customWidth="1"/>
    <col min="1542" max="1542" width="11.140625" style="117" customWidth="1"/>
    <col min="1543" max="1543" width="10.5703125" style="117" customWidth="1"/>
    <col min="1544" max="1546" width="10.28515625" style="117" bestFit="1" customWidth="1"/>
    <col min="1547" max="1548" width="10.28515625" style="117" customWidth="1"/>
    <col min="1549" max="1550" width="10.28515625" style="117" bestFit="1" customWidth="1"/>
    <col min="1551" max="1551" width="12.85546875" style="117" bestFit="1" customWidth="1"/>
    <col min="1552" max="1792" width="9.140625" style="117"/>
    <col min="1793" max="1793" width="4.28515625" style="117" customWidth="1"/>
    <col min="1794" max="1794" width="21" style="117" customWidth="1"/>
    <col min="1795" max="1795" width="12.140625" style="117" customWidth="1"/>
    <col min="1796" max="1797" width="10.42578125" style="117" customWidth="1"/>
    <col min="1798" max="1798" width="11.140625" style="117" customWidth="1"/>
    <col min="1799" max="1799" width="10.5703125" style="117" customWidth="1"/>
    <col min="1800" max="1802" width="10.28515625" style="117" bestFit="1" customWidth="1"/>
    <col min="1803" max="1804" width="10.28515625" style="117" customWidth="1"/>
    <col min="1805" max="1806" width="10.28515625" style="117" bestFit="1" customWidth="1"/>
    <col min="1807" max="1807" width="12.85546875" style="117" bestFit="1" customWidth="1"/>
    <col min="1808" max="2048" width="9.140625" style="117"/>
    <col min="2049" max="2049" width="4.28515625" style="117" customWidth="1"/>
    <col min="2050" max="2050" width="21" style="117" customWidth="1"/>
    <col min="2051" max="2051" width="12.140625" style="117" customWidth="1"/>
    <col min="2052" max="2053" width="10.42578125" style="117" customWidth="1"/>
    <col min="2054" max="2054" width="11.140625" style="117" customWidth="1"/>
    <col min="2055" max="2055" width="10.5703125" style="117" customWidth="1"/>
    <col min="2056" max="2058" width="10.28515625" style="117" bestFit="1" customWidth="1"/>
    <col min="2059" max="2060" width="10.28515625" style="117" customWidth="1"/>
    <col min="2061" max="2062" width="10.28515625" style="117" bestFit="1" customWidth="1"/>
    <col min="2063" max="2063" width="12.85546875" style="117" bestFit="1" customWidth="1"/>
    <col min="2064" max="2304" width="9.140625" style="117"/>
    <col min="2305" max="2305" width="4.28515625" style="117" customWidth="1"/>
    <col min="2306" max="2306" width="21" style="117" customWidth="1"/>
    <col min="2307" max="2307" width="12.140625" style="117" customWidth="1"/>
    <col min="2308" max="2309" width="10.42578125" style="117" customWidth="1"/>
    <col min="2310" max="2310" width="11.140625" style="117" customWidth="1"/>
    <col min="2311" max="2311" width="10.5703125" style="117" customWidth="1"/>
    <col min="2312" max="2314" width="10.28515625" style="117" bestFit="1" customWidth="1"/>
    <col min="2315" max="2316" width="10.28515625" style="117" customWidth="1"/>
    <col min="2317" max="2318" width="10.28515625" style="117" bestFit="1" customWidth="1"/>
    <col min="2319" max="2319" width="12.85546875" style="117" bestFit="1" customWidth="1"/>
    <col min="2320" max="2560" width="9.140625" style="117"/>
    <col min="2561" max="2561" width="4.28515625" style="117" customWidth="1"/>
    <col min="2562" max="2562" width="21" style="117" customWidth="1"/>
    <col min="2563" max="2563" width="12.140625" style="117" customWidth="1"/>
    <col min="2564" max="2565" width="10.42578125" style="117" customWidth="1"/>
    <col min="2566" max="2566" width="11.140625" style="117" customWidth="1"/>
    <col min="2567" max="2567" width="10.5703125" style="117" customWidth="1"/>
    <col min="2568" max="2570" width="10.28515625" style="117" bestFit="1" customWidth="1"/>
    <col min="2571" max="2572" width="10.28515625" style="117" customWidth="1"/>
    <col min="2573" max="2574" width="10.28515625" style="117" bestFit="1" customWidth="1"/>
    <col min="2575" max="2575" width="12.85546875" style="117" bestFit="1" customWidth="1"/>
    <col min="2576" max="2816" width="9.140625" style="117"/>
    <col min="2817" max="2817" width="4.28515625" style="117" customWidth="1"/>
    <col min="2818" max="2818" width="21" style="117" customWidth="1"/>
    <col min="2819" max="2819" width="12.140625" style="117" customWidth="1"/>
    <col min="2820" max="2821" width="10.42578125" style="117" customWidth="1"/>
    <col min="2822" max="2822" width="11.140625" style="117" customWidth="1"/>
    <col min="2823" max="2823" width="10.5703125" style="117" customWidth="1"/>
    <col min="2824" max="2826" width="10.28515625" style="117" bestFit="1" customWidth="1"/>
    <col min="2827" max="2828" width="10.28515625" style="117" customWidth="1"/>
    <col min="2829" max="2830" width="10.28515625" style="117" bestFit="1" customWidth="1"/>
    <col min="2831" max="2831" width="12.85546875" style="117" bestFit="1" customWidth="1"/>
    <col min="2832" max="3072" width="9.140625" style="117"/>
    <col min="3073" max="3073" width="4.28515625" style="117" customWidth="1"/>
    <col min="3074" max="3074" width="21" style="117" customWidth="1"/>
    <col min="3075" max="3075" width="12.140625" style="117" customWidth="1"/>
    <col min="3076" max="3077" width="10.42578125" style="117" customWidth="1"/>
    <col min="3078" max="3078" width="11.140625" style="117" customWidth="1"/>
    <col min="3079" max="3079" width="10.5703125" style="117" customWidth="1"/>
    <col min="3080" max="3082" width="10.28515625" style="117" bestFit="1" customWidth="1"/>
    <col min="3083" max="3084" width="10.28515625" style="117" customWidth="1"/>
    <col min="3085" max="3086" width="10.28515625" style="117" bestFit="1" customWidth="1"/>
    <col min="3087" max="3087" width="12.85546875" style="117" bestFit="1" customWidth="1"/>
    <col min="3088" max="3328" width="9.140625" style="117"/>
    <col min="3329" max="3329" width="4.28515625" style="117" customWidth="1"/>
    <col min="3330" max="3330" width="21" style="117" customWidth="1"/>
    <col min="3331" max="3331" width="12.140625" style="117" customWidth="1"/>
    <col min="3332" max="3333" width="10.42578125" style="117" customWidth="1"/>
    <col min="3334" max="3334" width="11.140625" style="117" customWidth="1"/>
    <col min="3335" max="3335" width="10.5703125" style="117" customWidth="1"/>
    <col min="3336" max="3338" width="10.28515625" style="117" bestFit="1" customWidth="1"/>
    <col min="3339" max="3340" width="10.28515625" style="117" customWidth="1"/>
    <col min="3341" max="3342" width="10.28515625" style="117" bestFit="1" customWidth="1"/>
    <col min="3343" max="3343" width="12.85546875" style="117" bestFit="1" customWidth="1"/>
    <col min="3344" max="3584" width="9.140625" style="117"/>
    <col min="3585" max="3585" width="4.28515625" style="117" customWidth="1"/>
    <col min="3586" max="3586" width="21" style="117" customWidth="1"/>
    <col min="3587" max="3587" width="12.140625" style="117" customWidth="1"/>
    <col min="3588" max="3589" width="10.42578125" style="117" customWidth="1"/>
    <col min="3590" max="3590" width="11.140625" style="117" customWidth="1"/>
    <col min="3591" max="3591" width="10.5703125" style="117" customWidth="1"/>
    <col min="3592" max="3594" width="10.28515625" style="117" bestFit="1" customWidth="1"/>
    <col min="3595" max="3596" width="10.28515625" style="117" customWidth="1"/>
    <col min="3597" max="3598" width="10.28515625" style="117" bestFit="1" customWidth="1"/>
    <col min="3599" max="3599" width="12.85546875" style="117" bestFit="1" customWidth="1"/>
    <col min="3600" max="3840" width="9.140625" style="117"/>
    <col min="3841" max="3841" width="4.28515625" style="117" customWidth="1"/>
    <col min="3842" max="3842" width="21" style="117" customWidth="1"/>
    <col min="3843" max="3843" width="12.140625" style="117" customWidth="1"/>
    <col min="3844" max="3845" width="10.42578125" style="117" customWidth="1"/>
    <col min="3846" max="3846" width="11.140625" style="117" customWidth="1"/>
    <col min="3847" max="3847" width="10.5703125" style="117" customWidth="1"/>
    <col min="3848" max="3850" width="10.28515625" style="117" bestFit="1" customWidth="1"/>
    <col min="3851" max="3852" width="10.28515625" style="117" customWidth="1"/>
    <col min="3853" max="3854" width="10.28515625" style="117" bestFit="1" customWidth="1"/>
    <col min="3855" max="3855" width="12.85546875" style="117" bestFit="1" customWidth="1"/>
    <col min="3856" max="4096" width="9.140625" style="117"/>
    <col min="4097" max="4097" width="4.28515625" style="117" customWidth="1"/>
    <col min="4098" max="4098" width="21" style="117" customWidth="1"/>
    <col min="4099" max="4099" width="12.140625" style="117" customWidth="1"/>
    <col min="4100" max="4101" width="10.42578125" style="117" customWidth="1"/>
    <col min="4102" max="4102" width="11.140625" style="117" customWidth="1"/>
    <col min="4103" max="4103" width="10.5703125" style="117" customWidth="1"/>
    <col min="4104" max="4106" width="10.28515625" style="117" bestFit="1" customWidth="1"/>
    <col min="4107" max="4108" width="10.28515625" style="117" customWidth="1"/>
    <col min="4109" max="4110" width="10.28515625" style="117" bestFit="1" customWidth="1"/>
    <col min="4111" max="4111" width="12.85546875" style="117" bestFit="1" customWidth="1"/>
    <col min="4112" max="4352" width="9.140625" style="117"/>
    <col min="4353" max="4353" width="4.28515625" style="117" customWidth="1"/>
    <col min="4354" max="4354" width="21" style="117" customWidth="1"/>
    <col min="4355" max="4355" width="12.140625" style="117" customWidth="1"/>
    <col min="4356" max="4357" width="10.42578125" style="117" customWidth="1"/>
    <col min="4358" max="4358" width="11.140625" style="117" customWidth="1"/>
    <col min="4359" max="4359" width="10.5703125" style="117" customWidth="1"/>
    <col min="4360" max="4362" width="10.28515625" style="117" bestFit="1" customWidth="1"/>
    <col min="4363" max="4364" width="10.28515625" style="117" customWidth="1"/>
    <col min="4365" max="4366" width="10.28515625" style="117" bestFit="1" customWidth="1"/>
    <col min="4367" max="4367" width="12.85546875" style="117" bestFit="1" customWidth="1"/>
    <col min="4368" max="4608" width="9.140625" style="117"/>
    <col min="4609" max="4609" width="4.28515625" style="117" customWidth="1"/>
    <col min="4610" max="4610" width="21" style="117" customWidth="1"/>
    <col min="4611" max="4611" width="12.140625" style="117" customWidth="1"/>
    <col min="4612" max="4613" width="10.42578125" style="117" customWidth="1"/>
    <col min="4614" max="4614" width="11.140625" style="117" customWidth="1"/>
    <col min="4615" max="4615" width="10.5703125" style="117" customWidth="1"/>
    <col min="4616" max="4618" width="10.28515625" style="117" bestFit="1" customWidth="1"/>
    <col min="4619" max="4620" width="10.28515625" style="117" customWidth="1"/>
    <col min="4621" max="4622" width="10.28515625" style="117" bestFit="1" customWidth="1"/>
    <col min="4623" max="4623" width="12.85546875" style="117" bestFit="1" customWidth="1"/>
    <col min="4624" max="4864" width="9.140625" style="117"/>
    <col min="4865" max="4865" width="4.28515625" style="117" customWidth="1"/>
    <col min="4866" max="4866" width="21" style="117" customWidth="1"/>
    <col min="4867" max="4867" width="12.140625" style="117" customWidth="1"/>
    <col min="4868" max="4869" width="10.42578125" style="117" customWidth="1"/>
    <col min="4870" max="4870" width="11.140625" style="117" customWidth="1"/>
    <col min="4871" max="4871" width="10.5703125" style="117" customWidth="1"/>
    <col min="4872" max="4874" width="10.28515625" style="117" bestFit="1" customWidth="1"/>
    <col min="4875" max="4876" width="10.28515625" style="117" customWidth="1"/>
    <col min="4877" max="4878" width="10.28515625" style="117" bestFit="1" customWidth="1"/>
    <col min="4879" max="4879" width="12.85546875" style="117" bestFit="1" customWidth="1"/>
    <col min="4880" max="5120" width="9.140625" style="117"/>
    <col min="5121" max="5121" width="4.28515625" style="117" customWidth="1"/>
    <col min="5122" max="5122" width="21" style="117" customWidth="1"/>
    <col min="5123" max="5123" width="12.140625" style="117" customWidth="1"/>
    <col min="5124" max="5125" width="10.42578125" style="117" customWidth="1"/>
    <col min="5126" max="5126" width="11.140625" style="117" customWidth="1"/>
    <col min="5127" max="5127" width="10.5703125" style="117" customWidth="1"/>
    <col min="5128" max="5130" width="10.28515625" style="117" bestFit="1" customWidth="1"/>
    <col min="5131" max="5132" width="10.28515625" style="117" customWidth="1"/>
    <col min="5133" max="5134" width="10.28515625" style="117" bestFit="1" customWidth="1"/>
    <col min="5135" max="5135" width="12.85546875" style="117" bestFit="1" customWidth="1"/>
    <col min="5136" max="5376" width="9.140625" style="117"/>
    <col min="5377" max="5377" width="4.28515625" style="117" customWidth="1"/>
    <col min="5378" max="5378" width="21" style="117" customWidth="1"/>
    <col min="5379" max="5379" width="12.140625" style="117" customWidth="1"/>
    <col min="5380" max="5381" width="10.42578125" style="117" customWidth="1"/>
    <col min="5382" max="5382" width="11.140625" style="117" customWidth="1"/>
    <col min="5383" max="5383" width="10.5703125" style="117" customWidth="1"/>
    <col min="5384" max="5386" width="10.28515625" style="117" bestFit="1" customWidth="1"/>
    <col min="5387" max="5388" width="10.28515625" style="117" customWidth="1"/>
    <col min="5389" max="5390" width="10.28515625" style="117" bestFit="1" customWidth="1"/>
    <col min="5391" max="5391" width="12.85546875" style="117" bestFit="1" customWidth="1"/>
    <col min="5392" max="5632" width="9.140625" style="117"/>
    <col min="5633" max="5633" width="4.28515625" style="117" customWidth="1"/>
    <col min="5634" max="5634" width="21" style="117" customWidth="1"/>
    <col min="5635" max="5635" width="12.140625" style="117" customWidth="1"/>
    <col min="5636" max="5637" width="10.42578125" style="117" customWidth="1"/>
    <col min="5638" max="5638" width="11.140625" style="117" customWidth="1"/>
    <col min="5639" max="5639" width="10.5703125" style="117" customWidth="1"/>
    <col min="5640" max="5642" width="10.28515625" style="117" bestFit="1" customWidth="1"/>
    <col min="5643" max="5644" width="10.28515625" style="117" customWidth="1"/>
    <col min="5645" max="5646" width="10.28515625" style="117" bestFit="1" customWidth="1"/>
    <col min="5647" max="5647" width="12.85546875" style="117" bestFit="1" customWidth="1"/>
    <col min="5648" max="5888" width="9.140625" style="117"/>
    <col min="5889" max="5889" width="4.28515625" style="117" customWidth="1"/>
    <col min="5890" max="5890" width="21" style="117" customWidth="1"/>
    <col min="5891" max="5891" width="12.140625" style="117" customWidth="1"/>
    <col min="5892" max="5893" width="10.42578125" style="117" customWidth="1"/>
    <col min="5894" max="5894" width="11.140625" style="117" customWidth="1"/>
    <col min="5895" max="5895" width="10.5703125" style="117" customWidth="1"/>
    <col min="5896" max="5898" width="10.28515625" style="117" bestFit="1" customWidth="1"/>
    <col min="5899" max="5900" width="10.28515625" style="117" customWidth="1"/>
    <col min="5901" max="5902" width="10.28515625" style="117" bestFit="1" customWidth="1"/>
    <col min="5903" max="5903" width="12.85546875" style="117" bestFit="1" customWidth="1"/>
    <col min="5904" max="6144" width="9.140625" style="117"/>
    <col min="6145" max="6145" width="4.28515625" style="117" customWidth="1"/>
    <col min="6146" max="6146" width="21" style="117" customWidth="1"/>
    <col min="6147" max="6147" width="12.140625" style="117" customWidth="1"/>
    <col min="6148" max="6149" width="10.42578125" style="117" customWidth="1"/>
    <col min="6150" max="6150" width="11.140625" style="117" customWidth="1"/>
    <col min="6151" max="6151" width="10.5703125" style="117" customWidth="1"/>
    <col min="6152" max="6154" width="10.28515625" style="117" bestFit="1" customWidth="1"/>
    <col min="6155" max="6156" width="10.28515625" style="117" customWidth="1"/>
    <col min="6157" max="6158" width="10.28515625" style="117" bestFit="1" customWidth="1"/>
    <col min="6159" max="6159" width="12.85546875" style="117" bestFit="1" customWidth="1"/>
    <col min="6160" max="6400" width="9.140625" style="117"/>
    <col min="6401" max="6401" width="4.28515625" style="117" customWidth="1"/>
    <col min="6402" max="6402" width="21" style="117" customWidth="1"/>
    <col min="6403" max="6403" width="12.140625" style="117" customWidth="1"/>
    <col min="6404" max="6405" width="10.42578125" style="117" customWidth="1"/>
    <col min="6406" max="6406" width="11.140625" style="117" customWidth="1"/>
    <col min="6407" max="6407" width="10.5703125" style="117" customWidth="1"/>
    <col min="6408" max="6410" width="10.28515625" style="117" bestFit="1" customWidth="1"/>
    <col min="6411" max="6412" width="10.28515625" style="117" customWidth="1"/>
    <col min="6413" max="6414" width="10.28515625" style="117" bestFit="1" customWidth="1"/>
    <col min="6415" max="6415" width="12.85546875" style="117" bestFit="1" customWidth="1"/>
    <col min="6416" max="6656" width="9.140625" style="117"/>
    <col min="6657" max="6657" width="4.28515625" style="117" customWidth="1"/>
    <col min="6658" max="6658" width="21" style="117" customWidth="1"/>
    <col min="6659" max="6659" width="12.140625" style="117" customWidth="1"/>
    <col min="6660" max="6661" width="10.42578125" style="117" customWidth="1"/>
    <col min="6662" max="6662" width="11.140625" style="117" customWidth="1"/>
    <col min="6663" max="6663" width="10.5703125" style="117" customWidth="1"/>
    <col min="6664" max="6666" width="10.28515625" style="117" bestFit="1" customWidth="1"/>
    <col min="6667" max="6668" width="10.28515625" style="117" customWidth="1"/>
    <col min="6669" max="6670" width="10.28515625" style="117" bestFit="1" customWidth="1"/>
    <col min="6671" max="6671" width="12.85546875" style="117" bestFit="1" customWidth="1"/>
    <col min="6672" max="6912" width="9.140625" style="117"/>
    <col min="6913" max="6913" width="4.28515625" style="117" customWidth="1"/>
    <col min="6914" max="6914" width="21" style="117" customWidth="1"/>
    <col min="6915" max="6915" width="12.140625" style="117" customWidth="1"/>
    <col min="6916" max="6917" width="10.42578125" style="117" customWidth="1"/>
    <col min="6918" max="6918" width="11.140625" style="117" customWidth="1"/>
    <col min="6919" max="6919" width="10.5703125" style="117" customWidth="1"/>
    <col min="6920" max="6922" width="10.28515625" style="117" bestFit="1" customWidth="1"/>
    <col min="6923" max="6924" width="10.28515625" style="117" customWidth="1"/>
    <col min="6925" max="6926" width="10.28515625" style="117" bestFit="1" customWidth="1"/>
    <col min="6927" max="6927" width="12.85546875" style="117" bestFit="1" customWidth="1"/>
    <col min="6928" max="7168" width="9.140625" style="117"/>
    <col min="7169" max="7169" width="4.28515625" style="117" customWidth="1"/>
    <col min="7170" max="7170" width="21" style="117" customWidth="1"/>
    <col min="7171" max="7171" width="12.140625" style="117" customWidth="1"/>
    <col min="7172" max="7173" width="10.42578125" style="117" customWidth="1"/>
    <col min="7174" max="7174" width="11.140625" style="117" customWidth="1"/>
    <col min="7175" max="7175" width="10.5703125" style="117" customWidth="1"/>
    <col min="7176" max="7178" width="10.28515625" style="117" bestFit="1" customWidth="1"/>
    <col min="7179" max="7180" width="10.28515625" style="117" customWidth="1"/>
    <col min="7181" max="7182" width="10.28515625" style="117" bestFit="1" customWidth="1"/>
    <col min="7183" max="7183" width="12.85546875" style="117" bestFit="1" customWidth="1"/>
    <col min="7184" max="7424" width="9.140625" style="117"/>
    <col min="7425" max="7425" width="4.28515625" style="117" customWidth="1"/>
    <col min="7426" max="7426" width="21" style="117" customWidth="1"/>
    <col min="7427" max="7427" width="12.140625" style="117" customWidth="1"/>
    <col min="7428" max="7429" width="10.42578125" style="117" customWidth="1"/>
    <col min="7430" max="7430" width="11.140625" style="117" customWidth="1"/>
    <col min="7431" max="7431" width="10.5703125" style="117" customWidth="1"/>
    <col min="7432" max="7434" width="10.28515625" style="117" bestFit="1" customWidth="1"/>
    <col min="7435" max="7436" width="10.28515625" style="117" customWidth="1"/>
    <col min="7437" max="7438" width="10.28515625" style="117" bestFit="1" customWidth="1"/>
    <col min="7439" max="7439" width="12.85546875" style="117" bestFit="1" customWidth="1"/>
    <col min="7440" max="7680" width="9.140625" style="117"/>
    <col min="7681" max="7681" width="4.28515625" style="117" customWidth="1"/>
    <col min="7682" max="7682" width="21" style="117" customWidth="1"/>
    <col min="7683" max="7683" width="12.140625" style="117" customWidth="1"/>
    <col min="7684" max="7685" width="10.42578125" style="117" customWidth="1"/>
    <col min="7686" max="7686" width="11.140625" style="117" customWidth="1"/>
    <col min="7687" max="7687" width="10.5703125" style="117" customWidth="1"/>
    <col min="7688" max="7690" width="10.28515625" style="117" bestFit="1" customWidth="1"/>
    <col min="7691" max="7692" width="10.28515625" style="117" customWidth="1"/>
    <col min="7693" max="7694" width="10.28515625" style="117" bestFit="1" customWidth="1"/>
    <col min="7695" max="7695" width="12.85546875" style="117" bestFit="1" customWidth="1"/>
    <col min="7696" max="7936" width="9.140625" style="117"/>
    <col min="7937" max="7937" width="4.28515625" style="117" customWidth="1"/>
    <col min="7938" max="7938" width="21" style="117" customWidth="1"/>
    <col min="7939" max="7939" width="12.140625" style="117" customWidth="1"/>
    <col min="7940" max="7941" width="10.42578125" style="117" customWidth="1"/>
    <col min="7942" max="7942" width="11.140625" style="117" customWidth="1"/>
    <col min="7943" max="7943" width="10.5703125" style="117" customWidth="1"/>
    <col min="7944" max="7946" width="10.28515625" style="117" bestFit="1" customWidth="1"/>
    <col min="7947" max="7948" width="10.28515625" style="117" customWidth="1"/>
    <col min="7949" max="7950" width="10.28515625" style="117" bestFit="1" customWidth="1"/>
    <col min="7951" max="7951" width="12.85546875" style="117" bestFit="1" customWidth="1"/>
    <col min="7952" max="8192" width="9.140625" style="117"/>
    <col min="8193" max="8193" width="4.28515625" style="117" customWidth="1"/>
    <col min="8194" max="8194" width="21" style="117" customWidth="1"/>
    <col min="8195" max="8195" width="12.140625" style="117" customWidth="1"/>
    <col min="8196" max="8197" width="10.42578125" style="117" customWidth="1"/>
    <col min="8198" max="8198" width="11.140625" style="117" customWidth="1"/>
    <col min="8199" max="8199" width="10.5703125" style="117" customWidth="1"/>
    <col min="8200" max="8202" width="10.28515625" style="117" bestFit="1" customWidth="1"/>
    <col min="8203" max="8204" width="10.28515625" style="117" customWidth="1"/>
    <col min="8205" max="8206" width="10.28515625" style="117" bestFit="1" customWidth="1"/>
    <col min="8207" max="8207" width="12.85546875" style="117" bestFit="1" customWidth="1"/>
    <col min="8208" max="8448" width="9.140625" style="117"/>
    <col min="8449" max="8449" width="4.28515625" style="117" customWidth="1"/>
    <col min="8450" max="8450" width="21" style="117" customWidth="1"/>
    <col min="8451" max="8451" width="12.140625" style="117" customWidth="1"/>
    <col min="8452" max="8453" width="10.42578125" style="117" customWidth="1"/>
    <col min="8454" max="8454" width="11.140625" style="117" customWidth="1"/>
    <col min="8455" max="8455" width="10.5703125" style="117" customWidth="1"/>
    <col min="8456" max="8458" width="10.28515625" style="117" bestFit="1" customWidth="1"/>
    <col min="8459" max="8460" width="10.28515625" style="117" customWidth="1"/>
    <col min="8461" max="8462" width="10.28515625" style="117" bestFit="1" customWidth="1"/>
    <col min="8463" max="8463" width="12.85546875" style="117" bestFit="1" customWidth="1"/>
    <col min="8464" max="8704" width="9.140625" style="117"/>
    <col min="8705" max="8705" width="4.28515625" style="117" customWidth="1"/>
    <col min="8706" max="8706" width="21" style="117" customWidth="1"/>
    <col min="8707" max="8707" width="12.140625" style="117" customWidth="1"/>
    <col min="8708" max="8709" width="10.42578125" style="117" customWidth="1"/>
    <col min="8710" max="8710" width="11.140625" style="117" customWidth="1"/>
    <col min="8711" max="8711" width="10.5703125" style="117" customWidth="1"/>
    <col min="8712" max="8714" width="10.28515625" style="117" bestFit="1" customWidth="1"/>
    <col min="8715" max="8716" width="10.28515625" style="117" customWidth="1"/>
    <col min="8717" max="8718" width="10.28515625" style="117" bestFit="1" customWidth="1"/>
    <col min="8719" max="8719" width="12.85546875" style="117" bestFit="1" customWidth="1"/>
    <col min="8720" max="8960" width="9.140625" style="117"/>
    <col min="8961" max="8961" width="4.28515625" style="117" customWidth="1"/>
    <col min="8962" max="8962" width="21" style="117" customWidth="1"/>
    <col min="8963" max="8963" width="12.140625" style="117" customWidth="1"/>
    <col min="8964" max="8965" width="10.42578125" style="117" customWidth="1"/>
    <col min="8966" max="8966" width="11.140625" style="117" customWidth="1"/>
    <col min="8967" max="8967" width="10.5703125" style="117" customWidth="1"/>
    <col min="8968" max="8970" width="10.28515625" style="117" bestFit="1" customWidth="1"/>
    <col min="8971" max="8972" width="10.28515625" style="117" customWidth="1"/>
    <col min="8973" max="8974" width="10.28515625" style="117" bestFit="1" customWidth="1"/>
    <col min="8975" max="8975" width="12.85546875" style="117" bestFit="1" customWidth="1"/>
    <col min="8976" max="9216" width="9.140625" style="117"/>
    <col min="9217" max="9217" width="4.28515625" style="117" customWidth="1"/>
    <col min="9218" max="9218" width="21" style="117" customWidth="1"/>
    <col min="9219" max="9219" width="12.140625" style="117" customWidth="1"/>
    <col min="9220" max="9221" width="10.42578125" style="117" customWidth="1"/>
    <col min="9222" max="9222" width="11.140625" style="117" customWidth="1"/>
    <col min="9223" max="9223" width="10.5703125" style="117" customWidth="1"/>
    <col min="9224" max="9226" width="10.28515625" style="117" bestFit="1" customWidth="1"/>
    <col min="9227" max="9228" width="10.28515625" style="117" customWidth="1"/>
    <col min="9229" max="9230" width="10.28515625" style="117" bestFit="1" customWidth="1"/>
    <col min="9231" max="9231" width="12.85546875" style="117" bestFit="1" customWidth="1"/>
    <col min="9232" max="9472" width="9.140625" style="117"/>
    <col min="9473" max="9473" width="4.28515625" style="117" customWidth="1"/>
    <col min="9474" max="9474" width="21" style="117" customWidth="1"/>
    <col min="9475" max="9475" width="12.140625" style="117" customWidth="1"/>
    <col min="9476" max="9477" width="10.42578125" style="117" customWidth="1"/>
    <col min="9478" max="9478" width="11.140625" style="117" customWidth="1"/>
    <col min="9479" max="9479" width="10.5703125" style="117" customWidth="1"/>
    <col min="9480" max="9482" width="10.28515625" style="117" bestFit="1" customWidth="1"/>
    <col min="9483" max="9484" width="10.28515625" style="117" customWidth="1"/>
    <col min="9485" max="9486" width="10.28515625" style="117" bestFit="1" customWidth="1"/>
    <col min="9487" max="9487" width="12.85546875" style="117" bestFit="1" customWidth="1"/>
    <col min="9488" max="9728" width="9.140625" style="117"/>
    <col min="9729" max="9729" width="4.28515625" style="117" customWidth="1"/>
    <col min="9730" max="9730" width="21" style="117" customWidth="1"/>
    <col min="9731" max="9731" width="12.140625" style="117" customWidth="1"/>
    <col min="9732" max="9733" width="10.42578125" style="117" customWidth="1"/>
    <col min="9734" max="9734" width="11.140625" style="117" customWidth="1"/>
    <col min="9735" max="9735" width="10.5703125" style="117" customWidth="1"/>
    <col min="9736" max="9738" width="10.28515625" style="117" bestFit="1" customWidth="1"/>
    <col min="9739" max="9740" width="10.28515625" style="117" customWidth="1"/>
    <col min="9741" max="9742" width="10.28515625" style="117" bestFit="1" customWidth="1"/>
    <col min="9743" max="9743" width="12.85546875" style="117" bestFit="1" customWidth="1"/>
    <col min="9744" max="9984" width="9.140625" style="117"/>
    <col min="9985" max="9985" width="4.28515625" style="117" customWidth="1"/>
    <col min="9986" max="9986" width="21" style="117" customWidth="1"/>
    <col min="9987" max="9987" width="12.140625" style="117" customWidth="1"/>
    <col min="9988" max="9989" width="10.42578125" style="117" customWidth="1"/>
    <col min="9990" max="9990" width="11.140625" style="117" customWidth="1"/>
    <col min="9991" max="9991" width="10.5703125" style="117" customWidth="1"/>
    <col min="9992" max="9994" width="10.28515625" style="117" bestFit="1" customWidth="1"/>
    <col min="9995" max="9996" width="10.28515625" style="117" customWidth="1"/>
    <col min="9997" max="9998" width="10.28515625" style="117" bestFit="1" customWidth="1"/>
    <col min="9999" max="9999" width="12.85546875" style="117" bestFit="1" customWidth="1"/>
    <col min="10000" max="10240" width="9.140625" style="117"/>
    <col min="10241" max="10241" width="4.28515625" style="117" customWidth="1"/>
    <col min="10242" max="10242" width="21" style="117" customWidth="1"/>
    <col min="10243" max="10243" width="12.140625" style="117" customWidth="1"/>
    <col min="10244" max="10245" width="10.42578125" style="117" customWidth="1"/>
    <col min="10246" max="10246" width="11.140625" style="117" customWidth="1"/>
    <col min="10247" max="10247" width="10.5703125" style="117" customWidth="1"/>
    <col min="10248" max="10250" width="10.28515625" style="117" bestFit="1" customWidth="1"/>
    <col min="10251" max="10252" width="10.28515625" style="117" customWidth="1"/>
    <col min="10253" max="10254" width="10.28515625" style="117" bestFit="1" customWidth="1"/>
    <col min="10255" max="10255" width="12.85546875" style="117" bestFit="1" customWidth="1"/>
    <col min="10256" max="10496" width="9.140625" style="117"/>
    <col min="10497" max="10497" width="4.28515625" style="117" customWidth="1"/>
    <col min="10498" max="10498" width="21" style="117" customWidth="1"/>
    <col min="10499" max="10499" width="12.140625" style="117" customWidth="1"/>
    <col min="10500" max="10501" width="10.42578125" style="117" customWidth="1"/>
    <col min="10502" max="10502" width="11.140625" style="117" customWidth="1"/>
    <col min="10503" max="10503" width="10.5703125" style="117" customWidth="1"/>
    <col min="10504" max="10506" width="10.28515625" style="117" bestFit="1" customWidth="1"/>
    <col min="10507" max="10508" width="10.28515625" style="117" customWidth="1"/>
    <col min="10509" max="10510" width="10.28515625" style="117" bestFit="1" customWidth="1"/>
    <col min="10511" max="10511" width="12.85546875" style="117" bestFit="1" customWidth="1"/>
    <col min="10512" max="10752" width="9.140625" style="117"/>
    <col min="10753" max="10753" width="4.28515625" style="117" customWidth="1"/>
    <col min="10754" max="10754" width="21" style="117" customWidth="1"/>
    <col min="10755" max="10755" width="12.140625" style="117" customWidth="1"/>
    <col min="10756" max="10757" width="10.42578125" style="117" customWidth="1"/>
    <col min="10758" max="10758" width="11.140625" style="117" customWidth="1"/>
    <col min="10759" max="10759" width="10.5703125" style="117" customWidth="1"/>
    <col min="10760" max="10762" width="10.28515625" style="117" bestFit="1" customWidth="1"/>
    <col min="10763" max="10764" width="10.28515625" style="117" customWidth="1"/>
    <col min="10765" max="10766" width="10.28515625" style="117" bestFit="1" customWidth="1"/>
    <col min="10767" max="10767" width="12.85546875" style="117" bestFit="1" customWidth="1"/>
    <col min="10768" max="11008" width="9.140625" style="117"/>
    <col min="11009" max="11009" width="4.28515625" style="117" customWidth="1"/>
    <col min="11010" max="11010" width="21" style="117" customWidth="1"/>
    <col min="11011" max="11011" width="12.140625" style="117" customWidth="1"/>
    <col min="11012" max="11013" width="10.42578125" style="117" customWidth="1"/>
    <col min="11014" max="11014" width="11.140625" style="117" customWidth="1"/>
    <col min="11015" max="11015" width="10.5703125" style="117" customWidth="1"/>
    <col min="11016" max="11018" width="10.28515625" style="117" bestFit="1" customWidth="1"/>
    <col min="11019" max="11020" width="10.28515625" style="117" customWidth="1"/>
    <col min="11021" max="11022" width="10.28515625" style="117" bestFit="1" customWidth="1"/>
    <col min="11023" max="11023" width="12.85546875" style="117" bestFit="1" customWidth="1"/>
    <col min="11024" max="11264" width="9.140625" style="117"/>
    <col min="11265" max="11265" width="4.28515625" style="117" customWidth="1"/>
    <col min="11266" max="11266" width="21" style="117" customWidth="1"/>
    <col min="11267" max="11267" width="12.140625" style="117" customWidth="1"/>
    <col min="11268" max="11269" width="10.42578125" style="117" customWidth="1"/>
    <col min="11270" max="11270" width="11.140625" style="117" customWidth="1"/>
    <col min="11271" max="11271" width="10.5703125" style="117" customWidth="1"/>
    <col min="11272" max="11274" width="10.28515625" style="117" bestFit="1" customWidth="1"/>
    <col min="11275" max="11276" width="10.28515625" style="117" customWidth="1"/>
    <col min="11277" max="11278" width="10.28515625" style="117" bestFit="1" customWidth="1"/>
    <col min="11279" max="11279" width="12.85546875" style="117" bestFit="1" customWidth="1"/>
    <col min="11280" max="11520" width="9.140625" style="117"/>
    <col min="11521" max="11521" width="4.28515625" style="117" customWidth="1"/>
    <col min="11522" max="11522" width="21" style="117" customWidth="1"/>
    <col min="11523" max="11523" width="12.140625" style="117" customWidth="1"/>
    <col min="11524" max="11525" width="10.42578125" style="117" customWidth="1"/>
    <col min="11526" max="11526" width="11.140625" style="117" customWidth="1"/>
    <col min="11527" max="11527" width="10.5703125" style="117" customWidth="1"/>
    <col min="11528" max="11530" width="10.28515625" style="117" bestFit="1" customWidth="1"/>
    <col min="11531" max="11532" width="10.28515625" style="117" customWidth="1"/>
    <col min="11533" max="11534" width="10.28515625" style="117" bestFit="1" customWidth="1"/>
    <col min="11535" max="11535" width="12.85546875" style="117" bestFit="1" customWidth="1"/>
    <col min="11536" max="11776" width="9.140625" style="117"/>
    <col min="11777" max="11777" width="4.28515625" style="117" customWidth="1"/>
    <col min="11778" max="11778" width="21" style="117" customWidth="1"/>
    <col min="11779" max="11779" width="12.140625" style="117" customWidth="1"/>
    <col min="11780" max="11781" width="10.42578125" style="117" customWidth="1"/>
    <col min="11782" max="11782" width="11.140625" style="117" customWidth="1"/>
    <col min="11783" max="11783" width="10.5703125" style="117" customWidth="1"/>
    <col min="11784" max="11786" width="10.28515625" style="117" bestFit="1" customWidth="1"/>
    <col min="11787" max="11788" width="10.28515625" style="117" customWidth="1"/>
    <col min="11789" max="11790" width="10.28515625" style="117" bestFit="1" customWidth="1"/>
    <col min="11791" max="11791" width="12.85546875" style="117" bestFit="1" customWidth="1"/>
    <col min="11792" max="12032" width="9.140625" style="117"/>
    <col min="12033" max="12033" width="4.28515625" style="117" customWidth="1"/>
    <col min="12034" max="12034" width="21" style="117" customWidth="1"/>
    <col min="12035" max="12035" width="12.140625" style="117" customWidth="1"/>
    <col min="12036" max="12037" width="10.42578125" style="117" customWidth="1"/>
    <col min="12038" max="12038" width="11.140625" style="117" customWidth="1"/>
    <col min="12039" max="12039" width="10.5703125" style="117" customWidth="1"/>
    <col min="12040" max="12042" width="10.28515625" style="117" bestFit="1" customWidth="1"/>
    <col min="12043" max="12044" width="10.28515625" style="117" customWidth="1"/>
    <col min="12045" max="12046" width="10.28515625" style="117" bestFit="1" customWidth="1"/>
    <col min="12047" max="12047" width="12.85546875" style="117" bestFit="1" customWidth="1"/>
    <col min="12048" max="12288" width="9.140625" style="117"/>
    <col min="12289" max="12289" width="4.28515625" style="117" customWidth="1"/>
    <col min="12290" max="12290" width="21" style="117" customWidth="1"/>
    <col min="12291" max="12291" width="12.140625" style="117" customWidth="1"/>
    <col min="12292" max="12293" width="10.42578125" style="117" customWidth="1"/>
    <col min="12294" max="12294" width="11.140625" style="117" customWidth="1"/>
    <col min="12295" max="12295" width="10.5703125" style="117" customWidth="1"/>
    <col min="12296" max="12298" width="10.28515625" style="117" bestFit="1" customWidth="1"/>
    <col min="12299" max="12300" width="10.28515625" style="117" customWidth="1"/>
    <col min="12301" max="12302" width="10.28515625" style="117" bestFit="1" customWidth="1"/>
    <col min="12303" max="12303" width="12.85546875" style="117" bestFit="1" customWidth="1"/>
    <col min="12304" max="12544" width="9.140625" style="117"/>
    <col min="12545" max="12545" width="4.28515625" style="117" customWidth="1"/>
    <col min="12546" max="12546" width="21" style="117" customWidth="1"/>
    <col min="12547" max="12547" width="12.140625" style="117" customWidth="1"/>
    <col min="12548" max="12549" width="10.42578125" style="117" customWidth="1"/>
    <col min="12550" max="12550" width="11.140625" style="117" customWidth="1"/>
    <col min="12551" max="12551" width="10.5703125" style="117" customWidth="1"/>
    <col min="12552" max="12554" width="10.28515625" style="117" bestFit="1" customWidth="1"/>
    <col min="12555" max="12556" width="10.28515625" style="117" customWidth="1"/>
    <col min="12557" max="12558" width="10.28515625" style="117" bestFit="1" customWidth="1"/>
    <col min="12559" max="12559" width="12.85546875" style="117" bestFit="1" customWidth="1"/>
    <col min="12560" max="12800" width="9.140625" style="117"/>
    <col min="12801" max="12801" width="4.28515625" style="117" customWidth="1"/>
    <col min="12802" max="12802" width="21" style="117" customWidth="1"/>
    <col min="12803" max="12803" width="12.140625" style="117" customWidth="1"/>
    <col min="12804" max="12805" width="10.42578125" style="117" customWidth="1"/>
    <col min="12806" max="12806" width="11.140625" style="117" customWidth="1"/>
    <col min="12807" max="12807" width="10.5703125" style="117" customWidth="1"/>
    <col min="12808" max="12810" width="10.28515625" style="117" bestFit="1" customWidth="1"/>
    <col min="12811" max="12812" width="10.28515625" style="117" customWidth="1"/>
    <col min="12813" max="12814" width="10.28515625" style="117" bestFit="1" customWidth="1"/>
    <col min="12815" max="12815" width="12.85546875" style="117" bestFit="1" customWidth="1"/>
    <col min="12816" max="13056" width="9.140625" style="117"/>
    <col min="13057" max="13057" width="4.28515625" style="117" customWidth="1"/>
    <col min="13058" max="13058" width="21" style="117" customWidth="1"/>
    <col min="13059" max="13059" width="12.140625" style="117" customWidth="1"/>
    <col min="13060" max="13061" width="10.42578125" style="117" customWidth="1"/>
    <col min="13062" max="13062" width="11.140625" style="117" customWidth="1"/>
    <col min="13063" max="13063" width="10.5703125" style="117" customWidth="1"/>
    <col min="13064" max="13066" width="10.28515625" style="117" bestFit="1" customWidth="1"/>
    <col min="13067" max="13068" width="10.28515625" style="117" customWidth="1"/>
    <col min="13069" max="13070" width="10.28515625" style="117" bestFit="1" customWidth="1"/>
    <col min="13071" max="13071" width="12.85546875" style="117" bestFit="1" customWidth="1"/>
    <col min="13072" max="13312" width="9.140625" style="117"/>
    <col min="13313" max="13313" width="4.28515625" style="117" customWidth="1"/>
    <col min="13314" max="13314" width="21" style="117" customWidth="1"/>
    <col min="13315" max="13315" width="12.140625" style="117" customWidth="1"/>
    <col min="13316" max="13317" width="10.42578125" style="117" customWidth="1"/>
    <col min="13318" max="13318" width="11.140625" style="117" customWidth="1"/>
    <col min="13319" max="13319" width="10.5703125" style="117" customWidth="1"/>
    <col min="13320" max="13322" width="10.28515625" style="117" bestFit="1" customWidth="1"/>
    <col min="13323" max="13324" width="10.28515625" style="117" customWidth="1"/>
    <col min="13325" max="13326" width="10.28515625" style="117" bestFit="1" customWidth="1"/>
    <col min="13327" max="13327" width="12.85546875" style="117" bestFit="1" customWidth="1"/>
    <col min="13328" max="13568" width="9.140625" style="117"/>
    <col min="13569" max="13569" width="4.28515625" style="117" customWidth="1"/>
    <col min="13570" max="13570" width="21" style="117" customWidth="1"/>
    <col min="13571" max="13571" width="12.140625" style="117" customWidth="1"/>
    <col min="13572" max="13573" width="10.42578125" style="117" customWidth="1"/>
    <col min="13574" max="13574" width="11.140625" style="117" customWidth="1"/>
    <col min="13575" max="13575" width="10.5703125" style="117" customWidth="1"/>
    <col min="13576" max="13578" width="10.28515625" style="117" bestFit="1" customWidth="1"/>
    <col min="13579" max="13580" width="10.28515625" style="117" customWidth="1"/>
    <col min="13581" max="13582" width="10.28515625" style="117" bestFit="1" customWidth="1"/>
    <col min="13583" max="13583" width="12.85546875" style="117" bestFit="1" customWidth="1"/>
    <col min="13584" max="13824" width="9.140625" style="117"/>
    <col min="13825" max="13825" width="4.28515625" style="117" customWidth="1"/>
    <col min="13826" max="13826" width="21" style="117" customWidth="1"/>
    <col min="13827" max="13827" width="12.140625" style="117" customWidth="1"/>
    <col min="13828" max="13829" width="10.42578125" style="117" customWidth="1"/>
    <col min="13830" max="13830" width="11.140625" style="117" customWidth="1"/>
    <col min="13831" max="13831" width="10.5703125" style="117" customWidth="1"/>
    <col min="13832" max="13834" width="10.28515625" style="117" bestFit="1" customWidth="1"/>
    <col min="13835" max="13836" width="10.28515625" style="117" customWidth="1"/>
    <col min="13837" max="13838" width="10.28515625" style="117" bestFit="1" customWidth="1"/>
    <col min="13839" max="13839" width="12.85546875" style="117" bestFit="1" customWidth="1"/>
    <col min="13840" max="14080" width="9.140625" style="117"/>
    <col min="14081" max="14081" width="4.28515625" style="117" customWidth="1"/>
    <col min="14082" max="14082" width="21" style="117" customWidth="1"/>
    <col min="14083" max="14083" width="12.140625" style="117" customWidth="1"/>
    <col min="14084" max="14085" width="10.42578125" style="117" customWidth="1"/>
    <col min="14086" max="14086" width="11.140625" style="117" customWidth="1"/>
    <col min="14087" max="14087" width="10.5703125" style="117" customWidth="1"/>
    <col min="14088" max="14090" width="10.28515625" style="117" bestFit="1" customWidth="1"/>
    <col min="14091" max="14092" width="10.28515625" style="117" customWidth="1"/>
    <col min="14093" max="14094" width="10.28515625" style="117" bestFit="1" customWidth="1"/>
    <col min="14095" max="14095" width="12.85546875" style="117" bestFit="1" customWidth="1"/>
    <col min="14096" max="14336" width="9.140625" style="117"/>
    <col min="14337" max="14337" width="4.28515625" style="117" customWidth="1"/>
    <col min="14338" max="14338" width="21" style="117" customWidth="1"/>
    <col min="14339" max="14339" width="12.140625" style="117" customWidth="1"/>
    <col min="14340" max="14341" width="10.42578125" style="117" customWidth="1"/>
    <col min="14342" max="14342" width="11.140625" style="117" customWidth="1"/>
    <col min="14343" max="14343" width="10.5703125" style="117" customWidth="1"/>
    <col min="14344" max="14346" width="10.28515625" style="117" bestFit="1" customWidth="1"/>
    <col min="14347" max="14348" width="10.28515625" style="117" customWidth="1"/>
    <col min="14349" max="14350" width="10.28515625" style="117" bestFit="1" customWidth="1"/>
    <col min="14351" max="14351" width="12.85546875" style="117" bestFit="1" customWidth="1"/>
    <col min="14352" max="14592" width="9.140625" style="117"/>
    <col min="14593" max="14593" width="4.28515625" style="117" customWidth="1"/>
    <col min="14594" max="14594" width="21" style="117" customWidth="1"/>
    <col min="14595" max="14595" width="12.140625" style="117" customWidth="1"/>
    <col min="14596" max="14597" width="10.42578125" style="117" customWidth="1"/>
    <col min="14598" max="14598" width="11.140625" style="117" customWidth="1"/>
    <col min="14599" max="14599" width="10.5703125" style="117" customWidth="1"/>
    <col min="14600" max="14602" width="10.28515625" style="117" bestFit="1" customWidth="1"/>
    <col min="14603" max="14604" width="10.28515625" style="117" customWidth="1"/>
    <col min="14605" max="14606" width="10.28515625" style="117" bestFit="1" customWidth="1"/>
    <col min="14607" max="14607" width="12.85546875" style="117" bestFit="1" customWidth="1"/>
    <col min="14608" max="14848" width="9.140625" style="117"/>
    <col min="14849" max="14849" width="4.28515625" style="117" customWidth="1"/>
    <col min="14850" max="14850" width="21" style="117" customWidth="1"/>
    <col min="14851" max="14851" width="12.140625" style="117" customWidth="1"/>
    <col min="14852" max="14853" width="10.42578125" style="117" customWidth="1"/>
    <col min="14854" max="14854" width="11.140625" style="117" customWidth="1"/>
    <col min="14855" max="14855" width="10.5703125" style="117" customWidth="1"/>
    <col min="14856" max="14858" width="10.28515625" style="117" bestFit="1" customWidth="1"/>
    <col min="14859" max="14860" width="10.28515625" style="117" customWidth="1"/>
    <col min="14861" max="14862" width="10.28515625" style="117" bestFit="1" customWidth="1"/>
    <col min="14863" max="14863" width="12.85546875" style="117" bestFit="1" customWidth="1"/>
    <col min="14864" max="15104" width="9.140625" style="117"/>
    <col min="15105" max="15105" width="4.28515625" style="117" customWidth="1"/>
    <col min="15106" max="15106" width="21" style="117" customWidth="1"/>
    <col min="15107" max="15107" width="12.140625" style="117" customWidth="1"/>
    <col min="15108" max="15109" width="10.42578125" style="117" customWidth="1"/>
    <col min="15110" max="15110" width="11.140625" style="117" customWidth="1"/>
    <col min="15111" max="15111" width="10.5703125" style="117" customWidth="1"/>
    <col min="15112" max="15114" width="10.28515625" style="117" bestFit="1" customWidth="1"/>
    <col min="15115" max="15116" width="10.28515625" style="117" customWidth="1"/>
    <col min="15117" max="15118" width="10.28515625" style="117" bestFit="1" customWidth="1"/>
    <col min="15119" max="15119" width="12.85546875" style="117" bestFit="1" customWidth="1"/>
    <col min="15120" max="15360" width="9.140625" style="117"/>
    <col min="15361" max="15361" width="4.28515625" style="117" customWidth="1"/>
    <col min="15362" max="15362" width="21" style="117" customWidth="1"/>
    <col min="15363" max="15363" width="12.140625" style="117" customWidth="1"/>
    <col min="15364" max="15365" width="10.42578125" style="117" customWidth="1"/>
    <col min="15366" max="15366" width="11.140625" style="117" customWidth="1"/>
    <col min="15367" max="15367" width="10.5703125" style="117" customWidth="1"/>
    <col min="15368" max="15370" width="10.28515625" style="117" bestFit="1" customWidth="1"/>
    <col min="15371" max="15372" width="10.28515625" style="117" customWidth="1"/>
    <col min="15373" max="15374" width="10.28515625" style="117" bestFit="1" customWidth="1"/>
    <col min="15375" max="15375" width="12.85546875" style="117" bestFit="1" customWidth="1"/>
    <col min="15376" max="15616" width="9.140625" style="117"/>
    <col min="15617" max="15617" width="4.28515625" style="117" customWidth="1"/>
    <col min="15618" max="15618" width="21" style="117" customWidth="1"/>
    <col min="15619" max="15619" width="12.140625" style="117" customWidth="1"/>
    <col min="15620" max="15621" width="10.42578125" style="117" customWidth="1"/>
    <col min="15622" max="15622" width="11.140625" style="117" customWidth="1"/>
    <col min="15623" max="15623" width="10.5703125" style="117" customWidth="1"/>
    <col min="15624" max="15626" width="10.28515625" style="117" bestFit="1" customWidth="1"/>
    <col min="15627" max="15628" width="10.28515625" style="117" customWidth="1"/>
    <col min="15629" max="15630" width="10.28515625" style="117" bestFit="1" customWidth="1"/>
    <col min="15631" max="15631" width="12.85546875" style="117" bestFit="1" customWidth="1"/>
    <col min="15632" max="15872" width="9.140625" style="117"/>
    <col min="15873" max="15873" width="4.28515625" style="117" customWidth="1"/>
    <col min="15874" max="15874" width="21" style="117" customWidth="1"/>
    <col min="15875" max="15875" width="12.140625" style="117" customWidth="1"/>
    <col min="15876" max="15877" width="10.42578125" style="117" customWidth="1"/>
    <col min="15878" max="15878" width="11.140625" style="117" customWidth="1"/>
    <col min="15879" max="15879" width="10.5703125" style="117" customWidth="1"/>
    <col min="15880" max="15882" width="10.28515625" style="117" bestFit="1" customWidth="1"/>
    <col min="15883" max="15884" width="10.28515625" style="117" customWidth="1"/>
    <col min="15885" max="15886" width="10.28515625" style="117" bestFit="1" customWidth="1"/>
    <col min="15887" max="15887" width="12.85546875" style="117" bestFit="1" customWidth="1"/>
    <col min="15888" max="16128" width="9.140625" style="117"/>
    <col min="16129" max="16129" width="4.28515625" style="117" customWidth="1"/>
    <col min="16130" max="16130" width="21" style="117" customWidth="1"/>
    <col min="16131" max="16131" width="12.140625" style="117" customWidth="1"/>
    <col min="16132" max="16133" width="10.42578125" style="117" customWidth="1"/>
    <col min="16134" max="16134" width="11.140625" style="117" customWidth="1"/>
    <col min="16135" max="16135" width="10.5703125" style="117" customWidth="1"/>
    <col min="16136" max="16138" width="10.28515625" style="117" bestFit="1" customWidth="1"/>
    <col min="16139" max="16140" width="10.28515625" style="117" customWidth="1"/>
    <col min="16141" max="16142" width="10.28515625" style="117" bestFit="1" customWidth="1"/>
    <col min="16143" max="16143" width="12.85546875" style="117" bestFit="1" customWidth="1"/>
    <col min="16144" max="16384" width="9.140625" style="117"/>
  </cols>
  <sheetData>
    <row r="1" spans="1:15" x14ac:dyDescent="0.2">
      <c r="A1" s="116"/>
      <c r="B1" s="116"/>
      <c r="C1" s="116"/>
      <c r="D1" s="116"/>
      <c r="E1" s="116"/>
      <c r="F1" s="116"/>
      <c r="G1" s="116"/>
      <c r="H1" s="116"/>
      <c r="I1" s="116"/>
      <c r="J1" s="116"/>
      <c r="K1" s="116"/>
      <c r="L1" s="116"/>
      <c r="M1" s="116"/>
      <c r="N1" s="116"/>
    </row>
    <row r="2" spans="1:15" ht="15.75" x14ac:dyDescent="0.25">
      <c r="A2" s="351" t="s">
        <v>465</v>
      </c>
      <c r="B2" s="351"/>
      <c r="C2" s="351"/>
      <c r="D2" s="351"/>
      <c r="E2" s="351"/>
      <c r="F2" s="351"/>
      <c r="G2" s="351"/>
      <c r="H2" s="351"/>
      <c r="I2" s="351"/>
      <c r="J2" s="351"/>
      <c r="K2" s="351"/>
      <c r="L2" s="351"/>
      <c r="M2" s="351"/>
      <c r="N2" s="351"/>
    </row>
    <row r="3" spans="1:15" x14ac:dyDescent="0.2">
      <c r="A3" s="116"/>
      <c r="B3" s="116"/>
      <c r="C3" s="116"/>
      <c r="D3" s="116"/>
      <c r="E3" s="116"/>
      <c r="F3" s="116"/>
      <c r="G3" s="116"/>
      <c r="H3" s="116"/>
      <c r="I3" s="116"/>
      <c r="J3" s="116"/>
      <c r="K3" s="116"/>
      <c r="L3" s="116"/>
      <c r="M3" s="116"/>
      <c r="N3" s="116"/>
    </row>
    <row r="4" spans="1:15" x14ac:dyDescent="0.2">
      <c r="A4" s="347"/>
      <c r="B4" s="347"/>
      <c r="C4" s="347"/>
      <c r="D4" s="347"/>
      <c r="E4" s="347"/>
      <c r="F4" s="347"/>
      <c r="G4" s="347"/>
      <c r="H4" s="347"/>
      <c r="I4" s="347"/>
      <c r="J4" s="347"/>
      <c r="K4" s="347"/>
      <c r="L4" s="347"/>
      <c r="M4" s="347"/>
      <c r="N4" s="347"/>
    </row>
    <row r="5" spans="1:15" ht="14.25" x14ac:dyDescent="0.2">
      <c r="A5" s="118" t="s">
        <v>438</v>
      </c>
      <c r="B5" s="119" t="s">
        <v>466</v>
      </c>
      <c r="C5" s="120"/>
      <c r="D5" s="120"/>
      <c r="E5" s="120"/>
      <c r="F5" s="120"/>
      <c r="G5" s="120"/>
      <c r="H5" s="120"/>
      <c r="I5" s="120"/>
      <c r="J5" s="120"/>
      <c r="K5" s="120"/>
      <c r="L5" s="120"/>
      <c r="M5" s="120"/>
      <c r="N5" s="116"/>
    </row>
    <row r="6" spans="1:15" ht="14.25" x14ac:dyDescent="0.2">
      <c r="A6" s="121"/>
      <c r="B6" s="120"/>
      <c r="C6" s="345"/>
      <c r="D6" s="345"/>
      <c r="E6" s="345"/>
      <c r="F6" s="345"/>
      <c r="G6" s="345"/>
      <c r="H6" s="345"/>
      <c r="I6" s="122"/>
      <c r="J6" s="122"/>
      <c r="K6" s="122"/>
      <c r="L6" s="122"/>
      <c r="M6" s="120"/>
      <c r="N6" s="116"/>
    </row>
    <row r="7" spans="1:15" x14ac:dyDescent="0.2">
      <c r="A7" s="121"/>
      <c r="B7" s="123"/>
      <c r="C7" s="345" t="s">
        <v>467</v>
      </c>
      <c r="D7" s="345"/>
      <c r="E7" s="345" t="s">
        <v>468</v>
      </c>
      <c r="F7" s="345"/>
      <c r="G7" s="345" t="s">
        <v>469</v>
      </c>
      <c r="H7" s="345"/>
      <c r="I7" s="350" t="s">
        <v>470</v>
      </c>
      <c r="J7" s="350"/>
      <c r="K7" s="350" t="s">
        <v>471</v>
      </c>
      <c r="L7" s="350"/>
      <c r="M7" s="345" t="s">
        <v>472</v>
      </c>
      <c r="N7" s="345"/>
    </row>
    <row r="8" spans="1:15" x14ac:dyDescent="0.2">
      <c r="A8" s="121"/>
      <c r="B8" s="124"/>
      <c r="C8" s="125" t="s">
        <v>473</v>
      </c>
      <c r="D8" s="125" t="s">
        <v>531</v>
      </c>
      <c r="E8" s="125" t="str">
        <f t="shared" ref="E8:J8" si="0">+C8</f>
        <v>31.03.2019.</v>
      </c>
      <c r="F8" s="125" t="str">
        <f t="shared" si="0"/>
        <v>31.03.2018.</v>
      </c>
      <c r="G8" s="125" t="str">
        <f t="shared" si="0"/>
        <v>31.03.2019.</v>
      </c>
      <c r="H8" s="125" t="str">
        <f t="shared" si="0"/>
        <v>31.03.2018.</v>
      </c>
      <c r="I8" s="125" t="str">
        <f t="shared" si="0"/>
        <v>31.03.2019.</v>
      </c>
      <c r="J8" s="125" t="str">
        <f t="shared" si="0"/>
        <v>31.03.2018.</v>
      </c>
      <c r="K8" s="125" t="str">
        <f>+I8</f>
        <v>31.03.2019.</v>
      </c>
      <c r="L8" s="125" t="str">
        <f>+J8</f>
        <v>31.03.2018.</v>
      </c>
      <c r="M8" s="125" t="str">
        <f>+I8</f>
        <v>31.03.2019.</v>
      </c>
      <c r="N8" s="125" t="str">
        <f>+J8</f>
        <v>31.03.2018.</v>
      </c>
    </row>
    <row r="9" spans="1:15" x14ac:dyDescent="0.2">
      <c r="A9" s="121"/>
      <c r="B9" s="126"/>
      <c r="C9" s="127" t="s">
        <v>474</v>
      </c>
      <c r="D9" s="127" t="s">
        <v>474</v>
      </c>
      <c r="E9" s="127" t="s">
        <v>475</v>
      </c>
      <c r="F9" s="128" t="s">
        <v>475</v>
      </c>
      <c r="G9" s="128" t="s">
        <v>475</v>
      </c>
      <c r="H9" s="127" t="s">
        <v>474</v>
      </c>
      <c r="I9" s="127" t="s">
        <v>474</v>
      </c>
      <c r="J9" s="127" t="s">
        <v>474</v>
      </c>
      <c r="K9" s="127"/>
      <c r="L9" s="127"/>
      <c r="M9" s="127" t="s">
        <v>474</v>
      </c>
      <c r="N9" s="127" t="s">
        <v>474</v>
      </c>
    </row>
    <row r="10" spans="1:15" x14ac:dyDescent="0.2">
      <c r="A10" s="121"/>
      <c r="B10" s="126"/>
      <c r="C10" s="127"/>
      <c r="D10" s="127"/>
      <c r="E10" s="127"/>
      <c r="F10" s="128"/>
      <c r="G10" s="128"/>
      <c r="H10" s="127"/>
      <c r="I10" s="127"/>
      <c r="J10" s="127"/>
      <c r="K10" s="127"/>
      <c r="L10" s="127"/>
      <c r="M10" s="127"/>
      <c r="N10" s="127"/>
    </row>
    <row r="11" spans="1:15" x14ac:dyDescent="0.2">
      <c r="A11" s="121"/>
      <c r="B11" s="129" t="s">
        <v>476</v>
      </c>
      <c r="C11" s="130">
        <v>208100.05501000001</v>
      </c>
      <c r="D11" s="130">
        <v>202715.25886999999</v>
      </c>
      <c r="E11" s="130">
        <v>139603.61809999999</v>
      </c>
      <c r="F11" s="130">
        <v>94000.481320000006</v>
      </c>
      <c r="G11" s="131">
        <v>549.90490999999997</v>
      </c>
      <c r="H11" s="131">
        <v>777.56982000000005</v>
      </c>
      <c r="I11" s="131">
        <v>232.31574000000001</v>
      </c>
      <c r="J11" s="131">
        <v>313.77141999999998</v>
      </c>
      <c r="K11" s="131">
        <v>0</v>
      </c>
      <c r="L11" s="131">
        <v>0</v>
      </c>
      <c r="M11" s="132">
        <f>+C11+E11+G11+I11+K11</f>
        <v>348485.89375999995</v>
      </c>
      <c r="N11" s="132">
        <f>+D11+F11+H11+J11+L11</f>
        <v>297807.08142999996</v>
      </c>
      <c r="O11" s="133"/>
    </row>
    <row r="12" spans="1:15" x14ac:dyDescent="0.2">
      <c r="A12" s="121"/>
      <c r="B12" s="129" t="s">
        <v>477</v>
      </c>
      <c r="C12" s="130">
        <v>35719.390916638491</v>
      </c>
      <c r="D12" s="130">
        <v>40848.20945142307</v>
      </c>
      <c r="E12" s="130">
        <v>10491.378917630938</v>
      </c>
      <c r="F12" s="130">
        <v>12636.768834290619</v>
      </c>
      <c r="G12" s="131">
        <v>624.80187999999998</v>
      </c>
      <c r="H12" s="131">
        <v>761.17358999999999</v>
      </c>
      <c r="I12" s="131">
        <v>-3.2079642694328259</v>
      </c>
      <c r="J12" s="131">
        <v>33.260534286307667</v>
      </c>
      <c r="K12" s="131">
        <v>-6491.4312799999998</v>
      </c>
      <c r="L12" s="131">
        <v>-12047.56595</v>
      </c>
      <c r="M12" s="132">
        <f>+C12+E12+G12+I12+K12</f>
        <v>40340.93247</v>
      </c>
      <c r="N12" s="132">
        <f>+D12+F12+H12+J12+L12</f>
        <v>42231.846460000001</v>
      </c>
      <c r="O12" s="133"/>
    </row>
    <row r="13" spans="1:15" ht="14.25" x14ac:dyDescent="0.2">
      <c r="A13" s="121"/>
      <c r="B13" s="120"/>
      <c r="C13" s="134"/>
      <c r="D13" s="134"/>
      <c r="E13" s="134"/>
      <c r="F13" s="134"/>
      <c r="G13" s="134"/>
      <c r="H13" s="134"/>
      <c r="I13" s="134"/>
      <c r="J13" s="134"/>
      <c r="K13" s="134"/>
      <c r="L13" s="134"/>
      <c r="M13" s="134"/>
      <c r="N13" s="134"/>
    </row>
    <row r="14" spans="1:15" ht="14.25" x14ac:dyDescent="0.2">
      <c r="A14" s="118" t="s">
        <v>439</v>
      </c>
      <c r="B14" s="119" t="s">
        <v>478</v>
      </c>
      <c r="C14" s="120"/>
      <c r="D14" s="120"/>
      <c r="E14" s="120"/>
      <c r="F14" s="120"/>
      <c r="G14" s="120"/>
      <c r="H14" s="120"/>
      <c r="I14" s="120"/>
      <c r="J14" s="120"/>
      <c r="K14" s="120"/>
      <c r="L14" s="120"/>
      <c r="M14" s="120"/>
      <c r="N14" s="116"/>
    </row>
    <row r="15" spans="1:15" x14ac:dyDescent="0.2">
      <c r="A15" s="135"/>
      <c r="B15" s="136"/>
      <c r="C15" s="137" t="s">
        <v>473</v>
      </c>
      <c r="D15" s="137" t="s">
        <v>531</v>
      </c>
      <c r="E15" s="135"/>
      <c r="G15" s="135"/>
      <c r="H15" s="135"/>
      <c r="I15" s="135"/>
      <c r="J15" s="135"/>
      <c r="K15" s="135"/>
      <c r="L15" s="135"/>
      <c r="M15" s="135"/>
      <c r="N15" s="116"/>
    </row>
    <row r="16" spans="1:15" x14ac:dyDescent="0.2">
      <c r="A16" s="135"/>
      <c r="B16" s="136"/>
      <c r="C16" s="128" t="s">
        <v>474</v>
      </c>
      <c r="D16" s="127" t="s">
        <v>474</v>
      </c>
      <c r="E16" s="135"/>
      <c r="F16" s="135"/>
      <c r="G16" s="135"/>
      <c r="H16" s="135"/>
      <c r="I16" s="135"/>
      <c r="J16" s="135"/>
      <c r="K16" s="135"/>
      <c r="L16" s="135"/>
      <c r="M16" s="135"/>
      <c r="N16" s="116"/>
    </row>
    <row r="17" spans="1:15" x14ac:dyDescent="0.2">
      <c r="A17" s="135"/>
      <c r="B17" s="136"/>
      <c r="C17" s="138"/>
      <c r="D17" s="138"/>
      <c r="E17" s="135"/>
      <c r="F17" s="135"/>
      <c r="G17" s="135"/>
      <c r="H17" s="135"/>
      <c r="I17" s="135"/>
      <c r="J17" s="135"/>
      <c r="K17" s="135"/>
      <c r="L17" s="135"/>
      <c r="M17" s="135"/>
      <c r="N17" s="116"/>
    </row>
    <row r="18" spans="1:15" ht="13.5" thickBot="1" x14ac:dyDescent="0.25">
      <c r="A18" s="135"/>
      <c r="B18" s="136" t="s">
        <v>479</v>
      </c>
      <c r="C18" s="139">
        <v>219768</v>
      </c>
      <c r="D18" s="139">
        <v>214745</v>
      </c>
      <c r="E18" s="135"/>
      <c r="F18" s="135"/>
      <c r="G18" s="135"/>
      <c r="H18" s="140"/>
      <c r="I18" s="140"/>
      <c r="J18" s="140"/>
      <c r="K18" s="140"/>
      <c r="L18" s="140"/>
      <c r="M18" s="135"/>
      <c r="N18" s="116"/>
    </row>
    <row r="19" spans="1:15" x14ac:dyDescent="0.2">
      <c r="A19" s="135"/>
      <c r="B19" s="136"/>
      <c r="C19" s="141"/>
      <c r="D19" s="141"/>
      <c r="E19" s="135"/>
      <c r="F19" s="135"/>
      <c r="G19" s="135"/>
      <c r="H19" s="135"/>
      <c r="I19" s="135"/>
      <c r="J19" s="135"/>
      <c r="K19" s="135"/>
      <c r="L19" s="135"/>
      <c r="M19" s="135"/>
      <c r="N19" s="116"/>
    </row>
    <row r="20" spans="1:15" ht="13.5" thickBot="1" x14ac:dyDescent="0.25">
      <c r="A20" s="135"/>
      <c r="B20" s="136" t="s">
        <v>480</v>
      </c>
      <c r="C20" s="139">
        <v>134232</v>
      </c>
      <c r="D20" s="139">
        <v>121617</v>
      </c>
      <c r="E20" s="135"/>
      <c r="F20" s="135"/>
      <c r="G20" s="135"/>
      <c r="H20" s="135"/>
      <c r="I20" s="135"/>
      <c r="J20" s="135"/>
      <c r="K20" s="135"/>
      <c r="L20" s="135"/>
      <c r="M20" s="135"/>
      <c r="N20" s="116"/>
    </row>
    <row r="21" spans="1:15" x14ac:dyDescent="0.2">
      <c r="A21" s="135"/>
      <c r="B21" s="135"/>
      <c r="C21" s="135"/>
      <c r="D21" s="135"/>
      <c r="E21" s="135"/>
      <c r="F21" s="135"/>
      <c r="G21" s="135"/>
      <c r="H21" s="135"/>
      <c r="I21" s="135"/>
      <c r="J21" s="135"/>
      <c r="K21" s="135"/>
      <c r="L21" s="135"/>
      <c r="M21" s="135"/>
      <c r="N21" s="116"/>
    </row>
    <row r="22" spans="1:15" x14ac:dyDescent="0.2">
      <c r="A22" s="142" t="s">
        <v>440</v>
      </c>
      <c r="B22" s="119" t="s">
        <v>481</v>
      </c>
      <c r="C22" s="136"/>
      <c r="D22" s="136"/>
      <c r="E22" s="135"/>
      <c r="F22" s="135"/>
      <c r="G22" s="135"/>
      <c r="H22" s="135"/>
      <c r="I22" s="135"/>
      <c r="J22" s="135"/>
      <c r="K22" s="135"/>
      <c r="L22" s="135"/>
      <c r="M22" s="135"/>
      <c r="N22" s="116"/>
    </row>
    <row r="23" spans="1:15" x14ac:dyDescent="0.2">
      <c r="A23" s="142"/>
      <c r="B23" s="143"/>
      <c r="C23" s="136"/>
      <c r="D23" s="136"/>
      <c r="E23" s="135"/>
      <c r="F23" s="135"/>
      <c r="G23" s="135"/>
      <c r="H23" s="135"/>
      <c r="I23" s="135"/>
      <c r="J23" s="135"/>
      <c r="K23" s="135"/>
      <c r="L23" s="135"/>
      <c r="M23" s="135"/>
      <c r="N23" s="116"/>
    </row>
    <row r="24" spans="1:15" x14ac:dyDescent="0.2">
      <c r="A24" s="135"/>
      <c r="B24" s="136"/>
      <c r="C24" s="144" t="s">
        <v>473</v>
      </c>
      <c r="D24" s="145" t="s">
        <v>482</v>
      </c>
      <c r="E24" s="135"/>
      <c r="F24" s="135"/>
      <c r="G24" s="135"/>
      <c r="H24" s="135"/>
      <c r="I24" s="135"/>
      <c r="J24" s="135"/>
      <c r="K24" s="135"/>
      <c r="L24" s="135"/>
      <c r="M24" s="135"/>
      <c r="N24" s="116"/>
    </row>
    <row r="25" spans="1:15" x14ac:dyDescent="0.2">
      <c r="A25" s="135"/>
      <c r="B25" s="136"/>
      <c r="C25" s="128" t="s">
        <v>474</v>
      </c>
      <c r="D25" s="128" t="s">
        <v>474</v>
      </c>
      <c r="E25" s="135"/>
      <c r="F25" s="135"/>
      <c r="G25" s="135"/>
      <c r="H25" s="135"/>
      <c r="I25" s="135"/>
      <c r="J25" s="135"/>
      <c r="K25" s="135"/>
      <c r="L25" s="135"/>
      <c r="M25" s="135"/>
      <c r="N25" s="116"/>
    </row>
    <row r="26" spans="1:15" x14ac:dyDescent="0.2">
      <c r="A26" s="135"/>
      <c r="B26" s="136"/>
      <c r="C26" s="138"/>
      <c r="D26" s="138"/>
      <c r="E26" s="135"/>
      <c r="F26" s="135"/>
      <c r="G26" s="135"/>
      <c r="H26" s="135"/>
      <c r="I26" s="135"/>
      <c r="J26" s="135"/>
      <c r="K26" s="135"/>
      <c r="L26" s="135"/>
      <c r="M26" s="135"/>
      <c r="N26" s="116"/>
    </row>
    <row r="27" spans="1:15" ht="13.5" thickBot="1" x14ac:dyDescent="0.25">
      <c r="A27" s="135"/>
      <c r="B27" s="136" t="s">
        <v>483</v>
      </c>
      <c r="C27" s="146">
        <v>113373</v>
      </c>
      <c r="D27" s="146">
        <v>114392</v>
      </c>
      <c r="E27" s="147"/>
      <c r="F27" s="147"/>
      <c r="G27" s="135"/>
      <c r="H27" s="147"/>
      <c r="I27" s="135"/>
      <c r="J27" s="135"/>
      <c r="K27" s="135"/>
      <c r="L27" s="135"/>
      <c r="M27" s="135"/>
      <c r="N27" s="116"/>
    </row>
    <row r="28" spans="1:15" x14ac:dyDescent="0.2">
      <c r="A28" s="135"/>
      <c r="B28" s="136"/>
      <c r="C28" s="141"/>
      <c r="D28" s="141"/>
      <c r="E28" s="135"/>
      <c r="F28" s="135"/>
      <c r="G28" s="135"/>
      <c r="H28" s="135"/>
      <c r="I28" s="135"/>
      <c r="J28" s="135"/>
      <c r="K28" s="135"/>
      <c r="L28" s="135"/>
      <c r="M28" s="135"/>
      <c r="N28" s="116"/>
    </row>
    <row r="29" spans="1:15" ht="13.5" thickBot="1" x14ac:dyDescent="0.25">
      <c r="A29" s="135"/>
      <c r="B29" s="136" t="s">
        <v>484</v>
      </c>
      <c r="C29" s="146">
        <v>80621</v>
      </c>
      <c r="D29" s="146">
        <v>62390</v>
      </c>
      <c r="E29" s="147"/>
      <c r="F29" s="147"/>
      <c r="G29" s="135"/>
      <c r="H29" s="135"/>
      <c r="I29" s="135"/>
      <c r="J29" s="135"/>
      <c r="K29" s="135"/>
      <c r="L29" s="135"/>
      <c r="M29" s="135"/>
      <c r="N29" s="116"/>
    </row>
    <row r="30" spans="1:15" x14ac:dyDescent="0.2">
      <c r="A30" s="116"/>
      <c r="B30" s="136"/>
      <c r="C30" s="141"/>
      <c r="D30" s="141"/>
      <c r="E30" s="116"/>
      <c r="F30" s="116"/>
      <c r="G30" s="116"/>
      <c r="H30" s="116"/>
      <c r="I30" s="116"/>
      <c r="J30" s="116"/>
      <c r="K30" s="116"/>
      <c r="L30" s="116"/>
      <c r="M30" s="116"/>
      <c r="N30" s="116"/>
      <c r="O30" s="148"/>
    </row>
    <row r="31" spans="1:15" x14ac:dyDescent="0.2">
      <c r="A31" s="149" t="s">
        <v>441</v>
      </c>
      <c r="B31" s="346" t="s">
        <v>485</v>
      </c>
      <c r="C31" s="347"/>
      <c r="D31" s="347"/>
      <c r="E31" s="347"/>
      <c r="F31" s="347"/>
      <c r="G31" s="347"/>
      <c r="H31" s="347"/>
      <c r="I31" s="347"/>
      <c r="J31" s="347"/>
      <c r="K31" s="347"/>
      <c r="L31" s="347"/>
      <c r="M31" s="347"/>
      <c r="N31" s="347"/>
    </row>
    <row r="32" spans="1:15" x14ac:dyDescent="0.2">
      <c r="A32" s="150"/>
      <c r="B32" s="348"/>
      <c r="C32" s="349"/>
      <c r="D32" s="349"/>
      <c r="E32" s="349"/>
      <c r="F32" s="349"/>
      <c r="G32" s="349"/>
      <c r="H32" s="349"/>
      <c r="I32" s="349"/>
      <c r="J32" s="349"/>
      <c r="K32" s="349"/>
      <c r="L32" s="349"/>
      <c r="M32" s="349"/>
      <c r="N32" s="349"/>
    </row>
    <row r="33" spans="1:15" x14ac:dyDescent="0.2">
      <c r="A33" s="151"/>
      <c r="B33" s="152"/>
      <c r="C33" s="152"/>
      <c r="D33" s="152"/>
      <c r="E33" s="152"/>
      <c r="F33" s="152"/>
      <c r="G33" s="152"/>
      <c r="H33" s="152"/>
      <c r="I33" s="152"/>
      <c r="J33" s="152"/>
      <c r="K33" s="152"/>
      <c r="L33" s="152"/>
      <c r="M33" s="152"/>
      <c r="N33" s="152"/>
      <c r="O33" s="152"/>
    </row>
  </sheetData>
  <mergeCells count="13">
    <mergeCell ref="A2:N2"/>
    <mergeCell ref="A4:N4"/>
    <mergeCell ref="C6:D6"/>
    <mergeCell ref="E6:F6"/>
    <mergeCell ref="G6:H6"/>
    <mergeCell ref="M7:N7"/>
    <mergeCell ref="B31:N31"/>
    <mergeCell ref="B32:N32"/>
    <mergeCell ref="C7:D7"/>
    <mergeCell ref="E7:F7"/>
    <mergeCell ref="G7:H7"/>
    <mergeCell ref="I7:J7"/>
    <mergeCell ref="K7:L7"/>
  </mergeCells>
  <pageMargins left="0.7" right="0.7" top="0.75" bottom="0.75" header="0.3" footer="0.3"/>
  <pageSetup paperSize="9" orientation="portrait" verticalDpi="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22baa3bd-a2fa-4ea9-9ebb-3a9c6a55952b"/>
    <ds:schemaRef ds:uri="d8745bc5-821e-4205-946a-621c2da728c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2019-04-24T11:02:39Z</cp:lastPrinted>
  <dcterms:created xsi:type="dcterms:W3CDTF">2008-10-17T11:51:54Z</dcterms:created>
  <dcterms:modified xsi:type="dcterms:W3CDTF">2019-04-28T11:31:27Z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