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aveExternalLinkValues="0" codeName="ThisWorkbook" defaultThemeVersion="124226"/>
  <mc:AlternateContent xmlns:mc="http://schemas.openxmlformats.org/markup-compatibility/2006">
    <mc:Choice Requires="x15">
      <x15ac:absPath xmlns:x15ac="http://schemas.microsoft.com/office/spreadsheetml/2010/11/ac" url="C:\Users\etkstma\Desktop\prilozi 2020etk\novi\"/>
    </mc:Choice>
  </mc:AlternateContent>
  <xr:revisionPtr revIDLastSave="0" documentId="13_ncr:1_{0FFAC51D-127B-4C9B-A3A9-775A377A17A1}" xr6:coauthVersionLast="45" xr6:coauthVersionMax="45" xr10:uidLastSave="{00000000-0000-0000-0000-000000000000}"/>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5" i="22" l="1"/>
  <c r="S55" i="22" l="1"/>
  <c r="T55" i="22"/>
  <c r="K54" i="22"/>
  <c r="S54" i="22" l="1"/>
  <c r="D15" i="24" l="1"/>
  <c r="C24" i="24"/>
  <c r="C15" i="24"/>
  <c r="C31" i="24" l="1"/>
  <c r="M11" i="24" l="1"/>
  <c r="F8" i="24"/>
  <c r="H8" i="24" s="1"/>
  <c r="J8" i="24" s="1"/>
  <c r="E8" i="24"/>
  <c r="G8" i="24" s="1"/>
  <c r="I8" i="24" s="1"/>
  <c r="L8" i="24" l="1"/>
  <c r="N8" i="24"/>
  <c r="M8" i="24"/>
  <c r="K8" i="24"/>
  <c r="I78" i="18"/>
  <c r="H78" i="18"/>
  <c r="H46" i="21" l="1"/>
  <c r="H47" i="21" s="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I60" i="19"/>
  <c r="H55" i="20"/>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J60" i="19"/>
  <c r="K14" i="19"/>
  <c r="K61" i="19" s="1"/>
  <c r="I75" i="18"/>
  <c r="I131" i="18" s="1"/>
  <c r="H57" i="20"/>
  <c r="H59" i="20" s="1"/>
  <c r="I55" i="20"/>
  <c r="I34" i="21"/>
  <c r="K60" i="19"/>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4" i="19"/>
  <c r="J63" i="19"/>
  <c r="K62" i="19"/>
  <c r="K66" i="19" s="1"/>
  <c r="K63" i="19"/>
  <c r="H64" i="19"/>
  <c r="I72" i="18"/>
  <c r="I62" i="19"/>
  <c r="I63" i="19"/>
  <c r="I64" i="19"/>
  <c r="H62" i="19"/>
  <c r="H66" i="19" s="1"/>
  <c r="H63" i="19"/>
  <c r="J62" i="19"/>
  <c r="J66" i="19" s="1"/>
  <c r="J64" i="19"/>
  <c r="K67" i="19" l="1"/>
  <c r="K68" i="19"/>
  <c r="H68" i="19"/>
  <c r="H67" i="19"/>
  <c r="I66" i="19"/>
  <c r="I68" i="19"/>
  <c r="I67" i="19"/>
  <c r="J67" i="19"/>
  <c r="J68" i="19"/>
  <c r="M12" i="24"/>
</calcChain>
</file>

<file path=xl/sharedStrings.xml><?xml version="1.0" encoding="utf-8"?>
<sst xmlns="http://schemas.openxmlformats.org/spreadsheetml/2006/main" count="574" uniqueCount="553">
  <si>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</si>
  <si>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</si>
  <si>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</si>
  <si>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</si>
  <si>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</si>
  <si>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</si>
  <si>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</si>
  <si>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</si>
  <si>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</si>
  <si>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</si>
  <si>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</si>
  <si>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</si>
  <si>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</si>
  <si>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</si>
  <si>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</si>
  <si>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</si>
  <si>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</si>
  <si>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</si>
  <si>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</si>
  <si>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</si>
  <si>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</si>
  <si>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</si>
  <si>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</si>
  <si>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</si>
  <si>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</si>
  <si>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</si>
  <si>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</si>
  <si>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</si>
  <si>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</si>
  <si>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</si>
  <si>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</si>
  <si>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</si>
  <si>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</si>
  <si>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</si>
  <si>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</si>
  <si>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</si>
  <si>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</si>
  <si>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</si>
  <si>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</si>
  <si>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</si>
  <si>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</si>
  <si>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</si>
  <si>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</si>
  <si>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</si>
  <si>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</si>
  <si>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</si>
  <si>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</si>
  <si>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</si>
  <si>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</si>
  <si>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</si>
  <si>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</si>
  <si>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</si>
  <si>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</si>
  <si>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</si>
  <si>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</si>
  <si>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</si>
  <si>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</si>
  <si>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</si>
  <si>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</si>
  <si>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</si>
  <si>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</si>
  <si>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</si>
  <si>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</si>
  <si>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</si>
  <si>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</si>
  <si>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</si>
  <si>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</si>
  <si>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</si>
  <si>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</si>
  <si>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</si>
  <si>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</si>
  <si>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</si>
  <si>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</si>
  <si>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</si>
  <si>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</si>
  <si>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</si>
  <si>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</si>
  <si>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</si>
  <si>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</si>
  <si>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</si>
  <si>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</si>
  <si>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</si>
  <si>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</si>
  <si>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</si>
  <si>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</si>
  <si>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</si>
  <si>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</si>
  <si>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</si>
  <si>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</si>
  <si>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</si>
  <si>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</si>
  <si>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</si>
  <si>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</si>
  <si>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</si>
  <si>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</si>
  <si>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</si>
  <si>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</si>
  <si>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</si>
  <si>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</si>
  <si>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</si>
  <si>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</si>
  <si>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</si>
  <si>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</si>
  <si>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</si>
  <si>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</si>
  <si>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</si>
  <si>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</si>
  <si>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</si>
  <si>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</si>
  <si>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</si>
  <si>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</si>
  <si>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</si>
  <si>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</si>
  <si>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</si>
  <si>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</si>
  <si>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</si>
  <si>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</si>
  <si>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</si>
  <si>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</si>
  <si>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</si>
  <si>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</si>
  <si>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</si>
  <si>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</si>
  <si>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</si>
  <si>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</si>
  <si>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</si>
  <si>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</si>
  <si>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</si>
  <si>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</si>
  <si>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</si>
  <si>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</si>
  <si>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</si>
  <si>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</si>
  <si>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</si>
  <si>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</si>
  <si>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</si>
  <si>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</si>
  <si>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</si>
  <si>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</si>
  <si>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</si>
  <si>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</si>
  <si>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</si>
  <si>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</si>
  <si>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</si>
  <si>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</si>
  <si>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</si>
  <si>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</si>
  <si>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</si>
  <si>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</si>
  <si>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</si>
  <si>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</si>
  <si>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</si>
  <si>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</si>
  <si>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</si>
  <si>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</si>
  <si>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</si>
  <si>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</si>
  <si>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</si>
  <si>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</si>
  <si>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</si>
  <si>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</si>
  <si>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</si>
  <si>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</si>
  <si>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</si>
  <si>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</si>
  <si>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</si>
  <si>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</si>
  <si>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</si>
  <si>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</si>
  <si>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</si>
  <si>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</si>
  <si>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</si>
  <si>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</si>
  <si>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</si>
  <si>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</si>
  <si>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</si>
  <si>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</si>
  <si>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</si>
  <si>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</si>
  <si>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</si>
  <si>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</si>
  <si>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</si>
  <si>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</si>
  <si>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</si>
  <si>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</si>
  <si>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</si>
  <si>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</si>
  <si>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</si>
  <si>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</si>
  <si>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</si>
  <si>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</si>
  <si>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</si>
  <si>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</si>
  <si>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</si>
  <si>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</si>
  <si>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</si>
  <si>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</si>
  <si>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</si>
  <si>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</si>
  <si>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</si>
  <si>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</si>
  <si>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</si>
  <si>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</si>
  <si>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</si>
  <si>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</si>
  <si>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</si>
  <si>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</si>
  <si>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</si>
  <si>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</si>
  <si>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</si>
  <si>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</si>
  <si>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</si>
  <si>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</si>
  <si>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</si>
  <si>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</si>
  <si>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</si>
  <si>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</si>
  <si>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</si>
  <si>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</si>
  <si>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</si>
  <si>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</si>
  <si>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</si>
  <si>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</si>
  <si>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</si>
  <si>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</si>
  <si>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</si>
  <si>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</si>
  <si>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</si>
  <si>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</si>
  <si>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</si>
  <si>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</si>
  <si>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</si>
  <si>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</si>
  <si>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</si>
  <si>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</si>
  <si>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</si>
  <si>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</si>
  <si>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</si>
  <si>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</si>
  <si>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</si>
  <si>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</si>
  <si>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</si>
  <si>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</si>
  <si>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</si>
  <si>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</si>
  <si>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</si>
  <si>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</si>
  <si>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</si>
  <si>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</si>
  <si>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</si>
  <si>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</si>
  <si>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</si>
  <si>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</si>
  <si>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</si>
  <si>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</si>
  <si>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</si>
  <si>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</si>
  <si>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</si>
  <si>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</si>
  <si>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</si>
  <si>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</si>
  <si>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</si>
  <si>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</si>
  <si>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</si>
  <si>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</si>
  <si>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</si>
  <si>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</si>
  <si>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</si>
  <si>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</si>
  <si>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</si>
  <si>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</si>
  <si>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</si>
  <si>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</si>
  <si>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</si>
  <si>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</si>
  <si>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</si>
  <si>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</si>
  <si>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</si>
  <si>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</si>
  <si>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</si>
  <si>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</si>
  <si>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</si>
  <si>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</si>
  <si>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</si>
  <si>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</si>
  <si>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</si>
  <si>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</si>
  <si>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</si>
  <si>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</si>
  <si>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</si>
  <si>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</si>
  <si>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</si>
  <si>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</si>
  <si>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</si>
  <si>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</si>
  <si>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</si>
  <si>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</si>
  <si>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</si>
  <si>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</si>
  <si>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</si>
  <si>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</si>
  <si>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</si>
  <si>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</si>
  <si>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</si>
  <si>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</si>
  <si>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</si>
  <si>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</si>
  <si>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</si>
  <si>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</si>
  <si>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</si>
  <si>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</si>
  <si>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</si>
  <si>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</si>
  <si>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</si>
  <si>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</si>
  <si>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</si>
  <si>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</si>
  <si>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</si>
  <si>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</si>
  <si>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</si>
  <si>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</si>
  <si>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</si>
  <si>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</si>
  <si>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</si>
  <si>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</si>
  <si>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</si>
  <si>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</si>
  <si>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</si>
  <si>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</si>
  <si>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</si>
  <si>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</si>
  <si>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</si>
  <si>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</si>
  <si>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</si>
  <si>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</si>
  <si>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</si>
  <si>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</si>
  <si>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</si>
  <si>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</si>
  <si>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</si>
  <si>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</si>
  <si>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</si>
  <si>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</si>
  <si>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</si>
  <si>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</si>
  <si>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</si>
  <si>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</si>
  <si>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</si>
  <si>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</si>
  <si>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</si>
  <si>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</si>
  <si>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</si>
  <si>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</si>
  <si>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</si>
  <si>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</si>
  <si>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</si>
  <si>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</si>
  <si>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</si>
  <si>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</si>
  <si>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</si>
  <si>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</si>
  <si>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</si>
  <si>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</si>
  <si>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</si>
  <si>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</si>
  <si>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</si>
  <si>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</si>
  <si>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</si>
  <si>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</si>
  <si>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</si>
  <si>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</si>
  <si>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</si>
  <si>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</si>
  <si>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</si>
  <si>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</si>
  <si>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</si>
  <si>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</si>
  <si>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</si>
  <si>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</si>
  <si>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</si>
  <si>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</si>
  <si>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</si>
  <si>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</si>
  <si>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</si>
  <si>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</si>
  <si>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</si>
  <si>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</si>
  <si>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</si>
  <si>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</si>
  <si>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</si>
  <si>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</si>
  <si>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</si>
  <si>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</si>
  <si>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</si>
  <si>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</si>
  <si>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</si>
  <si>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</si>
  <si>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</si>
  <si>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</si>
  <si>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</si>
  <si>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</si>
  <si>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</si>
  <si>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</si>
  <si>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</si>
  <si>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</si>
  <si>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</si>
  <si>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</si>
  <si>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</si>
  <si>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</si>
  <si>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</si>
  <si>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</si>
  <si>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</si>
  <si>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</si>
  <si>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</si>
  <si>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</si>
  <si>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</si>
  <si>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</si>
  <si>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</si>
  <si>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</si>
  <si>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</si>
  <si>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</si>
  <si>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</si>
  <si>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</si>
  <si>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</si>
  <si>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</si>
  <si>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</si>
  <si>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</si>
  <si>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</si>
  <si>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</si>
  <si>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</si>
  <si>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</si>
  <si>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</si>
  <si>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</si>
  <si>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</si>
  <si>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</si>
  <si>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</si>
  <si>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</si>
  <si>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</si>
  <si>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</si>
  <si>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</si>
  <si>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</si>
  <si>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</si>
  <si>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</si>
  <si>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</si>
  <si>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</si>
  <si>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</si>
  <si>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</si>
  <si>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</si>
  <si>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</si>
  <si>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</si>
  <si>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</si>
  <si>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</si>
  <si>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</si>
  <si>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</si>
  <si>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</si>
  <si>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</si>
  <si>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</si>
  <si>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</si>
  <si>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</si>
  <si>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</si>
  <si>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</si>
  <si>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</si>
  <si>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</si>
  <si>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</si>
  <si>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</si>
  <si>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</si>
  <si>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</si>
  <si>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</si>
  <si>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</si>
  <si>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</si>
  <si>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</si>
  <si>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</si>
  <si>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</si>
  <si>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</si>
  <si>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</si>
  <si>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</si>
  <si>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</si>
  <si>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</si>
  <si>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</si>
  <si>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</si>
  <si>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</si>
  <si>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</si>
  <si>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</si>
  <si>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</si>
  <si>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</si>
  <si>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</si>
  <si>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</si>
  <si>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</si>
  <si>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</si>
  <si>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</si>
  <si>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</si>
  <si>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</si>
  <si>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</si>
  <si>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</si>
  <si>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</si>
  <si>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03272699</t>
  </si>
  <si>
    <t>080002028</t>
  </si>
  <si>
    <t>84214771175</t>
  </si>
  <si>
    <t>ERICSSON NIKOLA TESLA D.D. ZAGREB</t>
  </si>
  <si>
    <t>Zagreb</t>
  </si>
  <si>
    <t>Krapinska 45</t>
  </si>
  <si>
    <t>etk.company@ericsson.com</t>
  </si>
  <si>
    <t>www.ericsson.hr</t>
  </si>
  <si>
    <t>KD</t>
  </si>
  <si>
    <t>Libratel d.o.o.</t>
  </si>
  <si>
    <t>ETK BH d.o.o</t>
  </si>
  <si>
    <t>Ericsson Nikola Tesla d.d. - Branch office of Kosovo</t>
  </si>
  <si>
    <t>Ericsson Nikola Tesla Servisi d.o.o.</t>
  </si>
  <si>
    <t>Ericsson Nikola Tesla BY d.o.o.</t>
  </si>
  <si>
    <t>Zagreb, Selska 93</t>
  </si>
  <si>
    <t>Republika Kosova, Kalabria, Obj 1., Bll 1, Kati 1 Nr.13</t>
  </si>
  <si>
    <t>Zagreb, Krapinska 45</t>
  </si>
  <si>
    <t>Bjelorusija, Minsk, Ulica Zibickaja 2</t>
  </si>
  <si>
    <t>65-01-0996-11</t>
  </si>
  <si>
    <t>No</t>
  </si>
  <si>
    <t>Tatjana Ricijaš</t>
  </si>
  <si>
    <t>+385 (0)1 365 3343</t>
  </si>
  <si>
    <t>tatjana.ricijas@ericsson.com</t>
  </si>
  <si>
    <t xml:space="preserve">Submitter: ERICSSON NIKOLA TESLA D.D. </t>
  </si>
  <si>
    <t>Submitter: ERICSSON NIKOLA TESLA D.D.</t>
  </si>
  <si>
    <t>5299001W91BFWSUOVD63</t>
  </si>
  <si>
    <t>HR</t>
  </si>
  <si>
    <t>233</t>
  </si>
  <si>
    <t>Mostar, Kralja Petra Krešimira 4</t>
  </si>
  <si>
    <t>Notes to the consolidated Financial Statements</t>
  </si>
  <si>
    <t>Segment reporting</t>
  </si>
  <si>
    <t>Networks</t>
  </si>
  <si>
    <t>Digital Services</t>
  </si>
  <si>
    <t>Managed Services</t>
  </si>
  <si>
    <t>Other</t>
  </si>
  <si>
    <t>Unallocated</t>
  </si>
  <si>
    <t>Total</t>
  </si>
  <si>
    <t>‘000 kn</t>
  </si>
  <si>
    <t xml:space="preserve"> ‘000 kn</t>
  </si>
  <si>
    <t>Segment sales revenue</t>
  </si>
  <si>
    <t>Operating profit</t>
  </si>
  <si>
    <t>Transactions with related parties</t>
  </si>
  <si>
    <t>Total sales</t>
  </si>
  <si>
    <t>Total purchases</t>
  </si>
  <si>
    <t>Balances with related parties</t>
  </si>
  <si>
    <t>Receivable</t>
  </si>
  <si>
    <t>Payable</t>
  </si>
  <si>
    <t>31.12.2019.</t>
  </si>
  <si>
    <t>KPMG Croatia d.o.o.</t>
  </si>
  <si>
    <t>Domagoj Hrkać</t>
  </si>
  <si>
    <t>Deffered revenue</t>
  </si>
  <si>
    <t>RN</t>
  </si>
  <si>
    <t>The accounting policies adopted in the preparation of the condensed consolidated financial statements are consistent with those followed in the preparation of the Group’s annual financial statements for the year ended 31 December 2019.</t>
  </si>
  <si>
    <t>for the period 01.01.2020. to 30.09.2020.</t>
  </si>
  <si>
    <t xml:space="preserve">balance as at 31.12.2020. </t>
  </si>
  <si>
    <t>for the period 01.01.2020. to 31.12.2020.</t>
  </si>
  <si>
    <t>for the period 01.01.2020 . to 31.12.2020.</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</si>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</sst>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quot;$&quot;#,##0.00_);[Red]\(&quot;$&quot;#,##0.00\)"/>
    <numFmt numFmtId="167" formatCode="0.00_)"/>
    <numFmt numFmtId="168" formatCode="_-* #,##0.00_€_-;\-* #,##0.00_€_-;_-* &quot;-&quot;??_€_-;_-@_-"/>
    <numFmt numFmtId="169" formatCode="_-* #,##0.00\ _K_M_-;\-* #,##0.00\ _K_M_-;_-* &quot;-&quot;??\ _K_M_-;_-@_-"/>
  </numFmts>
  <fonts count="89">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name val="Arial"/>
      <family val="2"/>
    </font>
    <font>
      <sz val="9"/>
      <color theme="1" tint="4.9989318521683403E-2"/>
      <name val="Arial"/>
      <family val="2"/>
      <charset val="238"/>
    </font>
    <font>
      <sz val="10"/>
      <color indexed="8"/>
      <name val="Arial"/>
      <family val="2"/>
    </font>
    <font>
      <sz val="11"/>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8"/>
      <name val="Arial"/>
      <family val="2"/>
    </font>
    <font>
      <sz val="8"/>
      <name val="Arial"/>
      <family val="2"/>
      <charset val="238"/>
    </font>
    <font>
      <b/>
      <sz val="1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
      <sz val="9"/>
      <color rgb="FFFF0000"/>
      <name val="Arial"/>
      <family val="2"/>
      <charset val="238"/>
    </font>
    <font>
      <sz val="9"/>
      <color theme="1"/>
      <name val="Arial"/>
      <family val="2"/>
      <charset val="238"/>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6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21">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7" fillId="0" borderId="0">
      <alignment vertical="top"/>
    </xf>
    <xf numFmtId="0" fontId="54" fillId="16" borderId="0"/>
    <xf numFmtId="0" fontId="60" fillId="17"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1" fillId="26" borderId="0" applyNumberFormat="0" applyBorder="0" applyAlignment="0" applyProtection="0"/>
    <xf numFmtId="0" fontId="61" fillId="27" borderId="0" applyNumberFormat="0" applyBorder="0" applyAlignment="0" applyProtection="0"/>
    <xf numFmtId="0" fontId="60" fillId="28" borderId="0" applyNumberFormat="0" applyBorder="0" applyAlignment="0" applyProtection="0"/>
    <xf numFmtId="0" fontId="60" fillId="29" borderId="0" applyNumberFormat="0" applyBorder="0" applyAlignment="0" applyProtection="0"/>
    <xf numFmtId="0" fontId="61" fillId="22" borderId="0" applyNumberFormat="0" applyBorder="0" applyAlignment="0" applyProtection="0"/>
    <xf numFmtId="0" fontId="61" fillId="30" borderId="0" applyNumberFormat="0" applyBorder="0" applyAlignment="0" applyProtection="0"/>
    <xf numFmtId="0" fontId="60" fillId="23" borderId="0" applyNumberFormat="0" applyBorder="0" applyAlignment="0" applyProtection="0"/>
    <xf numFmtId="0" fontId="60" fillId="20" borderId="0" applyNumberFormat="0" applyBorder="0" applyAlignment="0" applyProtection="0"/>
    <xf numFmtId="0" fontId="61" fillId="31" borderId="0" applyNumberFormat="0" applyBorder="0" applyAlignment="0" applyProtection="0"/>
    <xf numFmtId="0" fontId="61" fillId="32" borderId="0" applyNumberFormat="0" applyBorder="0" applyAlignment="0" applyProtection="0"/>
    <xf numFmtId="0" fontId="60" fillId="20" borderId="0" applyNumberFormat="0" applyBorder="0" applyAlignment="0" applyProtection="0"/>
    <xf numFmtId="0" fontId="60"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0" fillId="36" borderId="0" applyNumberFormat="0" applyBorder="0" applyAlignment="0" applyProtection="0"/>
    <xf numFmtId="0" fontId="62" fillId="34" borderId="0" applyNumberFormat="0" applyBorder="0" applyAlignment="0" applyProtection="0"/>
    <xf numFmtId="0" fontId="63" fillId="37" borderId="49" applyNumberFormat="0" applyAlignment="0" applyProtection="0"/>
    <xf numFmtId="0" fontId="64" fillId="29" borderId="50" applyNumberFormat="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1" fillId="27" borderId="0" applyNumberFormat="0" applyBorder="0" applyAlignment="0" applyProtection="0"/>
    <xf numFmtId="0" fontId="66" fillId="0" borderId="51" applyNumberFormat="0" applyFill="0" applyAlignment="0" applyProtection="0"/>
    <xf numFmtId="0" fontId="67" fillId="0" borderId="52" applyNumberFormat="0" applyFill="0" applyAlignment="0" applyProtection="0"/>
    <xf numFmtId="0" fontId="68" fillId="0" borderId="53" applyNumberFormat="0" applyFill="0" applyAlignment="0" applyProtection="0"/>
    <xf numFmtId="0" fontId="68" fillId="0" borderId="0" applyNumberFormat="0" applyFill="0" applyBorder="0" applyAlignment="0" applyProtection="0"/>
    <xf numFmtId="0" fontId="69" fillId="35" borderId="49" applyNumberFormat="0" applyAlignment="0" applyProtection="0"/>
    <xf numFmtId="0" fontId="70" fillId="0" borderId="54" applyNumberFormat="0" applyFill="0" applyAlignment="0" applyProtection="0"/>
    <xf numFmtId="0" fontId="70" fillId="35" borderId="0" applyNumberFormat="0" applyBorder="0" applyAlignment="0" applyProtection="0"/>
    <xf numFmtId="0" fontId="42" fillId="34" borderId="49" applyNumberFormat="0" applyFont="0" applyAlignment="0" applyProtection="0"/>
    <xf numFmtId="0" fontId="71" fillId="37" borderId="55" applyNumberFormat="0" applyAlignment="0" applyProtection="0"/>
    <xf numFmtId="4" fontId="42" fillId="41" borderId="49" applyNumberFormat="0" applyProtection="0">
      <alignment vertical="center"/>
    </xf>
    <xf numFmtId="4" fontId="74" fillId="42" borderId="49" applyNumberFormat="0" applyProtection="0">
      <alignment vertical="center"/>
    </xf>
    <xf numFmtId="4" fontId="42" fillId="42" borderId="49" applyNumberFormat="0" applyProtection="0">
      <alignment horizontal="left" vertical="center" indent="1"/>
    </xf>
    <xf numFmtId="0" fontId="57" fillId="41" borderId="56" applyNumberFormat="0" applyProtection="0">
      <alignment horizontal="left" vertical="top"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5" fillId="54" borderId="57" applyNumberFormat="0" applyProtection="0">
      <alignment horizontal="left" vertical="center" indent="1"/>
    </xf>
    <xf numFmtId="4" fontId="45" fillId="54"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4" borderId="56" applyNumberFormat="0" applyProtection="0">
      <alignment horizontal="left" vertical="top" indent="1"/>
    </xf>
    <xf numFmtId="0" fontId="42" fillId="58" borderId="49" applyNumberFormat="0" applyProtection="0">
      <alignment horizontal="left" vertical="center" indent="1"/>
    </xf>
    <xf numFmtId="0" fontId="42" fillId="55" borderId="56" applyNumberFormat="0" applyProtection="0">
      <alignment horizontal="left" vertical="top" indent="1"/>
    </xf>
    <xf numFmtId="0" fontId="42" fillId="59" borderId="49" applyNumberFormat="0" applyProtection="0">
      <alignment horizontal="left" vertical="center" indent="1"/>
    </xf>
    <xf numFmtId="0" fontId="42" fillId="59" borderId="56" applyNumberFormat="0" applyProtection="0">
      <alignment horizontal="left" vertical="top" indent="1"/>
    </xf>
    <xf numFmtId="0" fontId="42" fillId="56" borderId="49" applyNumberFormat="0" applyProtection="0">
      <alignment horizontal="left" vertical="center" indent="1"/>
    </xf>
    <xf numFmtId="0" fontId="42" fillId="56" borderId="56" applyNumberFormat="0" applyProtection="0">
      <alignment horizontal="left" vertical="top" indent="1"/>
    </xf>
    <xf numFmtId="0" fontId="42" fillId="60" borderId="58" applyNumberFormat="0">
      <protection locked="0"/>
    </xf>
    <xf numFmtId="0" fontId="34" fillId="54" borderId="59" applyBorder="0"/>
    <xf numFmtId="4" fontId="56" fillId="61" borderId="56" applyNumberFormat="0" applyProtection="0">
      <alignment vertical="center"/>
    </xf>
    <xf numFmtId="4" fontId="74" fillId="62" borderId="42" applyNumberFormat="0" applyProtection="0">
      <alignment vertical="center"/>
    </xf>
    <xf numFmtId="4" fontId="56" fillId="57" borderId="56" applyNumberFormat="0" applyProtection="0">
      <alignment horizontal="left" vertical="center" indent="1"/>
    </xf>
    <xf numFmtId="0" fontId="56" fillId="61" borderId="56" applyNumberFormat="0" applyProtection="0">
      <alignment horizontal="left" vertical="top" indent="1"/>
    </xf>
    <xf numFmtId="4" fontId="42" fillId="0" borderId="49" applyNumberFormat="0" applyProtection="0">
      <alignment horizontal="right" vertical="center"/>
    </xf>
    <xf numFmtId="4" fontId="74" fillId="63" borderId="49" applyNumberFormat="0" applyProtection="0">
      <alignment horizontal="right" vertical="center"/>
    </xf>
    <xf numFmtId="4" fontId="42" fillId="43" borderId="49" applyNumberFormat="0" applyProtection="0">
      <alignment horizontal="left" vertical="center" indent="1"/>
    </xf>
    <xf numFmtId="0" fontId="56" fillId="55" borderId="56" applyNumberFormat="0" applyProtection="0">
      <alignment horizontal="left" vertical="top" indent="1"/>
    </xf>
    <xf numFmtId="4" fontId="58" fillId="64" borderId="57" applyNumberFormat="0" applyProtection="0">
      <alignment horizontal="left" vertical="center" indent="1"/>
    </xf>
    <xf numFmtId="0" fontId="42" fillId="65" borderId="42"/>
    <xf numFmtId="4" fontId="59" fillId="60" borderId="49" applyNumberFormat="0" applyProtection="0">
      <alignment horizontal="right" vertical="center"/>
    </xf>
    <xf numFmtId="0" fontId="72" fillId="0" borderId="0" applyNumberFormat="0" applyFill="0" applyBorder="0" applyAlignment="0" applyProtection="0"/>
    <xf numFmtId="0" fontId="65" fillId="0" borderId="60" applyNumberFormat="0" applyFill="0" applyAlignment="0" applyProtection="0"/>
    <xf numFmtId="0" fontId="73" fillId="0" borderId="0" applyNumberFormat="0" applyFill="0" applyBorder="0" applyAlignment="0" applyProtection="0"/>
    <xf numFmtId="0" fontId="1" fillId="0" borderId="0"/>
    <xf numFmtId="0" fontId="4" fillId="16" borderId="0"/>
    <xf numFmtId="0" fontId="60" fillId="17" borderId="0" applyNumberFormat="0" applyBorder="0" applyAlignment="0" applyProtection="0"/>
    <xf numFmtId="0" fontId="60" fillId="21" borderId="0" applyNumberFormat="0" applyBorder="0" applyAlignment="0" applyProtection="0"/>
    <xf numFmtId="0" fontId="60" fillId="25" borderId="0" applyNumberFormat="0" applyBorder="0" applyAlignment="0" applyProtection="0"/>
    <xf numFmtId="0" fontId="60" fillId="29" borderId="0" applyNumberFormat="0" applyBorder="0" applyAlignment="0" applyProtection="0"/>
    <xf numFmtId="0" fontId="60" fillId="20" borderId="0" applyNumberFormat="0" applyBorder="0" applyAlignment="0" applyProtection="0"/>
    <xf numFmtId="0" fontId="60" fillId="33" borderId="0" applyNumberFormat="0" applyBorder="0" applyAlignment="0" applyProtection="0"/>
    <xf numFmtId="0" fontId="62" fillId="34" borderId="0" applyNumberFormat="0" applyBorder="0" applyAlignment="0" applyProtection="0"/>
    <xf numFmtId="0" fontId="63" fillId="37" borderId="49" applyNumberFormat="0" applyAlignment="0" applyProtection="0"/>
    <xf numFmtId="0" fontId="64" fillId="29" borderId="50" applyNumberFormat="0" applyAlignment="0" applyProtection="0"/>
    <xf numFmtId="0" fontId="61" fillId="27" borderId="0" applyNumberFormat="0" applyBorder="0" applyAlignment="0" applyProtection="0"/>
    <xf numFmtId="0" fontId="66" fillId="0" borderId="51" applyNumberFormat="0" applyFill="0" applyAlignment="0" applyProtection="0"/>
    <xf numFmtId="0" fontId="67" fillId="0" borderId="52" applyNumberFormat="0" applyFill="0" applyAlignment="0" applyProtection="0"/>
    <xf numFmtId="0" fontId="68" fillId="0" borderId="53" applyNumberFormat="0" applyFill="0" applyAlignment="0" applyProtection="0"/>
    <xf numFmtId="0" fontId="68" fillId="0" borderId="0" applyNumberFormat="0" applyFill="0" applyBorder="0" applyAlignment="0" applyProtection="0"/>
    <xf numFmtId="0" fontId="69" fillId="35" borderId="49" applyNumberFormat="0" applyAlignment="0" applyProtection="0"/>
    <xf numFmtId="0" fontId="70" fillId="0" borderId="54" applyNumberFormat="0" applyFill="0" applyAlignment="0" applyProtection="0"/>
    <xf numFmtId="0" fontId="70" fillId="35" borderId="0" applyNumberFormat="0" applyBorder="0" applyAlignment="0" applyProtection="0"/>
    <xf numFmtId="0" fontId="42" fillId="34" borderId="49" applyNumberFormat="0" applyFont="0" applyAlignment="0" applyProtection="0"/>
    <xf numFmtId="0" fontId="71" fillId="37" borderId="55" applyNumberFormat="0" applyAlignment="0" applyProtection="0"/>
    <xf numFmtId="4" fontId="42" fillId="41" borderId="49" applyNumberFormat="0" applyProtection="0">
      <alignment vertical="center"/>
    </xf>
    <xf numFmtId="4" fontId="42" fillId="42" borderId="49" applyNumberFormat="0" applyProtection="0">
      <alignment horizontal="left" vertical="center"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8" borderId="49" applyNumberFormat="0" applyProtection="0">
      <alignment horizontal="left" vertical="center" indent="1"/>
    </xf>
    <xf numFmtId="0" fontId="42" fillId="59" borderId="49" applyNumberFormat="0" applyProtection="0">
      <alignment horizontal="left" vertical="center" indent="1"/>
    </xf>
    <xf numFmtId="0" fontId="42" fillId="56" borderId="49" applyNumberFormat="0" applyProtection="0">
      <alignment horizontal="left" vertical="center" indent="1"/>
    </xf>
    <xf numFmtId="4" fontId="42" fillId="0" borderId="49" applyNumberFormat="0" applyProtection="0">
      <alignment horizontal="right" vertical="center"/>
    </xf>
    <xf numFmtId="4" fontId="42" fillId="43" borderId="49" applyNumberFormat="0" applyProtection="0">
      <alignment horizontal="left" vertical="center" indent="1"/>
    </xf>
    <xf numFmtId="0" fontId="42" fillId="65" borderId="42"/>
    <xf numFmtId="0" fontId="65" fillId="0" borderId="60" applyNumberFormat="0" applyFill="0" applyAlignment="0" applyProtection="0"/>
    <xf numFmtId="0" fontId="73" fillId="0" borderId="0" applyNumberFormat="0" applyFill="0" applyBorder="0" applyAlignment="0" applyProtection="0"/>
    <xf numFmtId="0" fontId="60" fillId="25" borderId="0" applyNumberFormat="0" applyBorder="0" applyAlignment="0" applyProtection="0"/>
    <xf numFmtId="0" fontId="60" fillId="17" borderId="0" applyNumberFormat="0" applyBorder="0" applyAlignment="0" applyProtection="0"/>
    <xf numFmtId="0" fontId="60" fillId="21" borderId="0" applyNumberFormat="0" applyBorder="0" applyAlignment="0" applyProtection="0"/>
    <xf numFmtId="0" fontId="60" fillId="25" borderId="0" applyNumberFormat="0" applyBorder="0" applyAlignment="0" applyProtection="0"/>
    <xf numFmtId="0" fontId="60" fillId="29" borderId="0" applyNumberFormat="0" applyBorder="0" applyAlignment="0" applyProtection="0"/>
    <xf numFmtId="0" fontId="60" fillId="20" borderId="0" applyNumberFormat="0" applyBorder="0" applyAlignment="0" applyProtection="0"/>
    <xf numFmtId="0" fontId="60" fillId="33" borderId="0" applyNumberFormat="0" applyBorder="0" applyAlignment="0" applyProtection="0"/>
    <xf numFmtId="0" fontId="60" fillId="17" borderId="0" applyNumberFormat="0" applyBorder="0" applyAlignment="0" applyProtection="0"/>
    <xf numFmtId="0" fontId="60" fillId="21" borderId="0" applyNumberFormat="0" applyBorder="0" applyAlignment="0" applyProtection="0"/>
    <xf numFmtId="0" fontId="60" fillId="29" borderId="0" applyNumberFormat="0" applyBorder="0" applyAlignment="0" applyProtection="0"/>
    <xf numFmtId="0" fontId="60" fillId="25" borderId="0" applyNumberFormat="0" applyBorder="0" applyAlignment="0" applyProtection="0"/>
    <xf numFmtId="0" fontId="60" fillId="29" borderId="0" applyNumberFormat="0" applyBorder="0" applyAlignment="0" applyProtection="0"/>
    <xf numFmtId="0" fontId="60" fillId="33" borderId="0" applyNumberFormat="0" applyBorder="0" applyAlignment="0" applyProtection="0"/>
    <xf numFmtId="0" fontId="60" fillId="2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9"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25" borderId="0" applyNumberFormat="0" applyBorder="0" applyAlignment="0" applyProtection="0"/>
    <xf numFmtId="0" fontId="60" fillId="33" borderId="0" applyNumberFormat="0" applyBorder="0" applyAlignment="0" applyProtection="0"/>
    <xf numFmtId="0" fontId="60" fillId="21" borderId="0" applyNumberFormat="0" applyBorder="0" applyAlignment="0" applyProtection="0"/>
    <xf numFmtId="0" fontId="60" fillId="17"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17" borderId="0" applyNumberFormat="0" applyBorder="0" applyAlignment="0" applyProtection="0"/>
    <xf numFmtId="0" fontId="60" fillId="21" borderId="0" applyNumberFormat="0" applyBorder="0" applyAlignment="0" applyProtection="0"/>
    <xf numFmtId="0" fontId="60" fillId="25"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21" borderId="0" applyNumberFormat="0" applyBorder="0" applyAlignment="0" applyProtection="0"/>
    <xf numFmtId="0" fontId="60" fillId="17" borderId="0" applyNumberFormat="0" applyBorder="0" applyAlignment="0" applyProtection="0"/>
    <xf numFmtId="0" fontId="54" fillId="16" borderId="0"/>
    <xf numFmtId="0" fontId="3" fillId="0" borderId="0"/>
    <xf numFmtId="38" fontId="42" fillId="4" borderId="0" applyNumberFormat="0" applyBorder="0" applyAlignment="0" applyProtection="0"/>
    <xf numFmtId="0" fontId="75" fillId="67" borderId="61"/>
    <xf numFmtId="0" fontId="55" fillId="42" borderId="62">
      <alignment vertical="center" wrapText="1"/>
    </xf>
    <xf numFmtId="10" fontId="42" fillId="62" borderId="42" applyNumberFormat="0" applyBorder="0" applyAlignment="0" applyProtection="0"/>
    <xf numFmtId="167" fontId="76" fillId="0" borderId="0"/>
    <xf numFmtId="0" fontId="6" fillId="0" borderId="0"/>
    <xf numFmtId="10" fontId="3" fillId="0" borderId="0" applyFont="0" applyFill="0" applyBorder="0" applyAlignment="0" applyProtection="0"/>
    <xf numFmtId="4" fontId="77" fillId="41" borderId="56" applyNumberFormat="0" applyProtection="0">
      <alignment vertical="center"/>
    </xf>
    <xf numFmtId="4" fontId="78" fillId="41" borderId="56" applyNumberFormat="0" applyProtection="0">
      <alignment vertical="center"/>
    </xf>
    <xf numFmtId="4" fontId="77" fillId="41" borderId="56" applyNumberFormat="0" applyProtection="0">
      <alignment horizontal="left" vertical="center" indent="1"/>
    </xf>
    <xf numFmtId="0" fontId="77" fillId="41" borderId="56" applyNumberFormat="0" applyProtection="0">
      <alignment horizontal="left" vertical="top" indent="1"/>
    </xf>
    <xf numFmtId="4" fontId="77" fillId="55" borderId="0" applyNumberFormat="0" applyProtection="0">
      <alignment horizontal="left" vertical="center" indent="1"/>
    </xf>
    <xf numFmtId="4" fontId="47" fillId="44" borderId="56" applyNumberFormat="0" applyProtection="0">
      <alignment horizontal="right" vertical="center"/>
    </xf>
    <xf numFmtId="4" fontId="47" fillId="66" borderId="56" applyNumberFormat="0" applyProtection="0">
      <alignment horizontal="right" vertical="center"/>
    </xf>
    <xf numFmtId="4" fontId="47" fillId="46" borderId="56" applyNumberFormat="0" applyProtection="0">
      <alignment horizontal="right" vertical="center"/>
    </xf>
    <xf numFmtId="4" fontId="47" fillId="47" borderId="56" applyNumberFormat="0" applyProtection="0">
      <alignment horizontal="right" vertical="center"/>
    </xf>
    <xf numFmtId="4" fontId="47" fillId="48" borderId="56" applyNumberFormat="0" applyProtection="0">
      <alignment horizontal="right" vertical="center"/>
    </xf>
    <xf numFmtId="4" fontId="47" fillId="49" borderId="56" applyNumberFormat="0" applyProtection="0">
      <alignment horizontal="right" vertical="center"/>
    </xf>
    <xf numFmtId="4" fontId="47" fillId="50" borderId="56" applyNumberFormat="0" applyProtection="0">
      <alignment horizontal="right" vertical="center"/>
    </xf>
    <xf numFmtId="4" fontId="47" fillId="51" borderId="56" applyNumberFormat="0" applyProtection="0">
      <alignment horizontal="right" vertical="center"/>
    </xf>
    <xf numFmtId="4" fontId="47" fillId="52" borderId="56" applyNumberFormat="0" applyProtection="0">
      <alignment horizontal="right" vertical="center"/>
    </xf>
    <xf numFmtId="4" fontId="77" fillId="53" borderId="63" applyNumberFormat="0" applyProtection="0">
      <alignment horizontal="left" vertical="center" indent="1"/>
    </xf>
    <xf numFmtId="4" fontId="47" fillId="56" borderId="0" applyNumberFormat="0" applyProtection="0">
      <alignment horizontal="left" vertical="center" indent="1"/>
    </xf>
    <xf numFmtId="4" fontId="79" fillId="54" borderId="0" applyNumberFormat="0" applyProtection="0">
      <alignment horizontal="left" vertical="center" indent="1"/>
    </xf>
    <xf numFmtId="4" fontId="47" fillId="55" borderId="56" applyNumberFormat="0" applyProtection="0">
      <alignment horizontal="right" vertical="center"/>
    </xf>
    <xf numFmtId="4" fontId="8" fillId="56" borderId="0" applyNumberFormat="0" applyProtection="0">
      <alignment horizontal="left" vertical="center" indent="1"/>
    </xf>
    <xf numFmtId="4" fontId="8" fillId="55" borderId="0" applyNumberFormat="0" applyProtection="0">
      <alignment horizontal="left" vertical="center" indent="1"/>
    </xf>
    <xf numFmtId="0" fontId="3" fillId="54" borderId="56" applyNumberFormat="0" applyProtection="0">
      <alignment horizontal="left" vertical="center" indent="1"/>
    </xf>
    <xf numFmtId="0" fontId="3" fillId="54" borderId="56" applyNumberFormat="0" applyProtection="0">
      <alignment horizontal="left" vertical="top" indent="1"/>
    </xf>
    <xf numFmtId="0" fontId="3" fillId="55" borderId="56" applyNumberFormat="0" applyProtection="0">
      <alignment horizontal="left" vertical="center" indent="1"/>
    </xf>
    <xf numFmtId="0" fontId="3" fillId="55" borderId="56" applyNumberFormat="0" applyProtection="0">
      <alignment horizontal="left" vertical="top" indent="1"/>
    </xf>
    <xf numFmtId="0" fontId="3" fillId="59" borderId="56" applyNumberFormat="0" applyProtection="0">
      <alignment horizontal="left" vertical="center" indent="1"/>
    </xf>
    <xf numFmtId="0" fontId="3" fillId="59" borderId="56" applyNumberFormat="0" applyProtection="0">
      <alignment horizontal="left" vertical="top" indent="1"/>
    </xf>
    <xf numFmtId="0" fontId="3" fillId="56" borderId="56" applyNumberFormat="0" applyProtection="0">
      <alignment horizontal="left" vertical="center" indent="1"/>
    </xf>
    <xf numFmtId="0" fontId="3" fillId="56" borderId="56" applyNumberFormat="0" applyProtection="0">
      <alignment horizontal="left" vertical="top" indent="1"/>
    </xf>
    <xf numFmtId="0" fontId="3" fillId="60" borderId="42" applyNumberFormat="0">
      <protection locked="0"/>
    </xf>
    <xf numFmtId="4" fontId="47" fillId="61" borderId="56" applyNumberFormat="0" applyProtection="0">
      <alignment vertical="center"/>
    </xf>
    <xf numFmtId="4" fontId="80" fillId="61" borderId="56" applyNumberFormat="0" applyProtection="0">
      <alignment vertical="center"/>
    </xf>
    <xf numFmtId="4" fontId="47" fillId="61" borderId="56" applyNumberFormat="0" applyProtection="0">
      <alignment horizontal="left" vertical="center" indent="1"/>
    </xf>
    <xf numFmtId="0" fontId="47" fillId="61" borderId="56" applyNumberFormat="0" applyProtection="0">
      <alignment horizontal="left" vertical="top" indent="1"/>
    </xf>
    <xf numFmtId="4" fontId="47" fillId="56" borderId="56" applyNumberFormat="0" applyProtection="0">
      <alignment horizontal="right" vertical="center"/>
    </xf>
    <xf numFmtId="4" fontId="80" fillId="56" borderId="56" applyNumberFormat="0" applyProtection="0">
      <alignment horizontal="right" vertical="center"/>
    </xf>
    <xf numFmtId="4" fontId="47" fillId="55" borderId="56" applyNumberFormat="0" applyProtection="0">
      <alignment horizontal="left" vertical="center" indent="1"/>
    </xf>
    <xf numFmtId="0" fontId="47" fillId="55" borderId="56" applyNumberFormat="0" applyProtection="0">
      <alignment horizontal="left" vertical="top" indent="1"/>
    </xf>
    <xf numFmtId="4" fontId="81" fillId="64" borderId="0" applyNumberFormat="0" applyProtection="0">
      <alignment horizontal="left" vertical="center" indent="1"/>
    </xf>
    <xf numFmtId="4" fontId="82" fillId="56" borderId="56" applyNumberFormat="0" applyProtection="0">
      <alignment horizontal="right" vertical="center"/>
    </xf>
    <xf numFmtId="168" fontId="86" fillId="0" borderId="0" applyFont="0" applyFill="0" applyBorder="0" applyAlignment="0" applyProtection="0"/>
    <xf numFmtId="0" fontId="86" fillId="0" borderId="0"/>
    <xf numFmtId="3" fontId="3" fillId="0" borderId="42" applyNumberFormat="0" applyFont="0" applyFill="0" applyAlignment="0" applyProtection="0">
      <alignment vertical="center"/>
    </xf>
    <xf numFmtId="40" fontId="83" fillId="0" borderId="0" applyFont="0" applyFill="0" applyBorder="0" applyAlignment="0" applyProtection="0"/>
    <xf numFmtId="166" fontId="84" fillId="0" borderId="0" applyFont="0" applyFill="0" applyBorder="0" applyAlignment="0" applyProtection="0"/>
    <xf numFmtId="0" fontId="85" fillId="0" borderId="64"/>
    <xf numFmtId="0" fontId="3" fillId="0" borderId="0"/>
    <xf numFmtId="0" fontId="3" fillId="0" borderId="0"/>
    <xf numFmtId="0" fontId="84" fillId="0" borderId="0"/>
    <xf numFmtId="9" fontId="45" fillId="0" borderId="0" applyFont="0" applyFill="0" applyBorder="0" applyAlignment="0" applyProtection="0"/>
    <xf numFmtId="0" fontId="4"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42" fillId="0" borderId="49" applyNumberFormat="0" applyProtection="0">
      <alignment horizontal="right" vertical="center"/>
    </xf>
    <xf numFmtId="169" fontId="4" fillId="0" borderId="0" applyFont="0" applyFill="0" applyBorder="0" applyAlignment="0" applyProtection="0"/>
    <xf numFmtId="0" fontId="1" fillId="0" borderId="0"/>
    <xf numFmtId="0" fontId="1" fillId="0" borderId="0"/>
    <xf numFmtId="0" fontId="1" fillId="0" borderId="0"/>
    <xf numFmtId="0" fontId="42" fillId="16" borderId="0"/>
    <xf numFmtId="0" fontId="1" fillId="0" borderId="0"/>
    <xf numFmtId="0" fontId="42" fillId="16" borderId="0"/>
    <xf numFmtId="0" fontId="42" fillId="16" borderId="0"/>
    <xf numFmtId="0" fontId="42"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17" borderId="0" applyNumberFormat="0" applyBorder="0" applyAlignment="0" applyProtection="0"/>
    <xf numFmtId="0" fontId="60" fillId="21" borderId="0" applyNumberFormat="0" applyBorder="0" applyAlignment="0" applyProtection="0"/>
    <xf numFmtId="0" fontId="60" fillId="25" borderId="0" applyNumberFormat="0" applyBorder="0" applyAlignment="0" applyProtection="0"/>
    <xf numFmtId="0" fontId="60" fillId="29" borderId="0" applyNumberFormat="0" applyBorder="0" applyAlignment="0" applyProtection="0"/>
    <xf numFmtId="0" fontId="60" fillId="20" borderId="0" applyNumberFormat="0" applyBorder="0" applyAlignment="0" applyProtection="0"/>
    <xf numFmtId="0" fontId="60" fillId="33" borderId="0" applyNumberFormat="0" applyBorder="0" applyAlignment="0" applyProtection="0"/>
    <xf numFmtId="0" fontId="69" fillId="35" borderId="49" applyNumberFormat="0" applyAlignment="0" applyProtection="0"/>
    <xf numFmtId="0" fontId="69" fillId="35" borderId="49" applyNumberFormat="0" applyAlignment="0" applyProtection="0"/>
    <xf numFmtId="0" fontId="60" fillId="33" borderId="0" applyNumberFormat="0" applyBorder="0" applyAlignment="0" applyProtection="0"/>
    <xf numFmtId="0" fontId="60" fillId="29" borderId="0" applyNumberFormat="0" applyBorder="0" applyAlignment="0" applyProtection="0"/>
    <xf numFmtId="0" fontId="60" fillId="21" borderId="0" applyNumberFormat="0" applyBorder="0" applyAlignment="0" applyProtection="0"/>
    <xf numFmtId="0" fontId="60" fillId="17"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54" fillId="16" borderId="0"/>
    <xf numFmtId="0" fontId="54" fillId="16" borderId="0"/>
    <xf numFmtId="0" fontId="60" fillId="17" borderId="0" applyNumberFormat="0" applyBorder="0" applyAlignment="0" applyProtection="0"/>
    <xf numFmtId="0" fontId="60" fillId="21" borderId="0" applyNumberFormat="0" applyBorder="0" applyAlignment="0" applyProtection="0"/>
    <xf numFmtId="0" fontId="60" fillId="25" borderId="0" applyNumberFormat="0" applyBorder="0" applyAlignment="0" applyProtection="0"/>
    <xf numFmtId="0" fontId="60" fillId="29" borderId="0" applyNumberFormat="0" applyBorder="0" applyAlignment="0" applyProtection="0"/>
    <xf numFmtId="0" fontId="60" fillId="20" borderId="0" applyNumberFormat="0" applyBorder="0" applyAlignment="0" applyProtection="0"/>
    <xf numFmtId="0" fontId="60" fillId="33" borderId="0" applyNumberFormat="0" applyBorder="0" applyAlignment="0" applyProtection="0"/>
    <xf numFmtId="0" fontId="69" fillId="35" borderId="49" applyNumberFormat="0" applyAlignment="0" applyProtection="0"/>
    <xf numFmtId="0" fontId="42" fillId="16" borderId="0"/>
    <xf numFmtId="4" fontId="42" fillId="41" borderId="49" applyNumberFormat="0" applyProtection="0">
      <alignment vertical="center"/>
    </xf>
    <xf numFmtId="4" fontId="42" fillId="42" borderId="49" applyNumberFormat="0" applyProtection="0">
      <alignment horizontal="left" vertical="center" indent="1"/>
    </xf>
    <xf numFmtId="4" fontId="42" fillId="43" borderId="49" applyNumberFormat="0" applyProtection="0">
      <alignment horizontal="left" vertical="center" indent="1"/>
    </xf>
    <xf numFmtId="4" fontId="42" fillId="44" borderId="49" applyNumberFormat="0" applyProtection="0">
      <alignment horizontal="right" vertical="center"/>
    </xf>
    <xf numFmtId="4" fontId="42" fillId="45" borderId="49" applyNumberFormat="0" applyProtection="0">
      <alignment horizontal="right" vertical="center"/>
    </xf>
    <xf numFmtId="4" fontId="42" fillId="46" borderId="57" applyNumberFormat="0" applyProtection="0">
      <alignment horizontal="right" vertical="center"/>
    </xf>
    <xf numFmtId="4" fontId="42" fillId="47" borderId="49" applyNumberFormat="0" applyProtection="0">
      <alignment horizontal="right" vertical="center"/>
    </xf>
    <xf numFmtId="4" fontId="42" fillId="48" borderId="49" applyNumberFormat="0" applyProtection="0">
      <alignment horizontal="right" vertical="center"/>
    </xf>
    <xf numFmtId="4" fontId="42" fillId="49" borderId="49" applyNumberFormat="0" applyProtection="0">
      <alignment horizontal="right" vertical="center"/>
    </xf>
    <xf numFmtId="4" fontId="42" fillId="50" borderId="49" applyNumberFormat="0" applyProtection="0">
      <alignment horizontal="right" vertical="center"/>
    </xf>
    <xf numFmtId="4" fontId="42" fillId="51" borderId="49" applyNumberFormat="0" applyProtection="0">
      <alignment horizontal="right" vertical="center"/>
    </xf>
    <xf numFmtId="4" fontId="42" fillId="52" borderId="49" applyNumberFormat="0" applyProtection="0">
      <alignment horizontal="right" vertical="center"/>
    </xf>
    <xf numFmtId="4" fontId="42" fillId="53" borderId="57" applyNumberFormat="0" applyProtection="0">
      <alignment horizontal="left" vertical="center" indent="1"/>
    </xf>
    <xf numFmtId="4" fontId="42" fillId="55" borderId="49" applyNumberFormat="0" applyProtection="0">
      <alignment horizontal="right" vertical="center"/>
    </xf>
    <xf numFmtId="4" fontId="42" fillId="56" borderId="57" applyNumberFormat="0" applyProtection="0">
      <alignment horizontal="left" vertical="center" indent="1"/>
    </xf>
    <xf numFmtId="4" fontId="42" fillId="55" borderId="57" applyNumberFormat="0" applyProtection="0">
      <alignment horizontal="left" vertical="center" indent="1"/>
    </xf>
    <xf numFmtId="0" fontId="42" fillId="57" borderId="49" applyNumberFormat="0" applyProtection="0">
      <alignment horizontal="left" vertical="center" indent="1"/>
    </xf>
    <xf numFmtId="0" fontId="42" fillId="58" borderId="49" applyNumberFormat="0" applyProtection="0">
      <alignment horizontal="left" vertical="center" indent="1"/>
    </xf>
    <xf numFmtId="0" fontId="42" fillId="59" borderId="49" applyNumberFormat="0" applyProtection="0">
      <alignment horizontal="left" vertical="center" indent="1"/>
    </xf>
    <xf numFmtId="0" fontId="42" fillId="56" borderId="49" applyNumberFormat="0" applyProtection="0">
      <alignment horizontal="left" vertical="center" indent="1"/>
    </xf>
    <xf numFmtId="4" fontId="42" fillId="43" borderId="49" applyNumberFormat="0" applyProtection="0">
      <alignment horizontal="left" vertical="center" indent="1"/>
    </xf>
    <xf numFmtId="0" fontId="4" fillId="16" borderId="0"/>
  </cellStyleXfs>
  <cellXfs count="362">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9"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65" fontId="17" fillId="9" borderId="40" xfId="0" applyNumberFormat="1" applyFont="1" applyFill="1" applyBorder="1" applyAlignment="1" applyProtection="1">
      <alignment horizontal="center" vertical="center"/>
    </xf>
    <xf numFmtId="165" fontId="17"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xf>
    <xf numFmtId="3" fontId="17"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7" fillId="3" borderId="42" xfId="3" applyFont="1" applyFill="1" applyBorder="1" applyAlignment="1" applyProtection="1">
      <alignment horizontal="center" vertical="center"/>
    </xf>
    <xf numFmtId="3" fontId="17"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2"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10" borderId="42" xfId="0" applyNumberFormat="1" applyFont="1" applyFill="1" applyBorder="1" applyAlignment="1" applyProtection="1">
      <alignment horizontal="right" vertical="center" shrinkToFit="1"/>
    </xf>
    <xf numFmtId="3" fontId="16" fillId="0" borderId="42" xfId="0" applyNumberFormat="1" applyFont="1" applyFill="1" applyBorder="1" applyAlignment="1" applyProtection="1">
      <alignment horizontal="right" vertical="center" shrinkToFit="1"/>
      <protection locked="0"/>
    </xf>
    <xf numFmtId="3" fontId="16"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7" fillId="3" borderId="16" xfId="3" applyNumberFormat="1" applyFont="1" applyFill="1" applyBorder="1" applyAlignment="1" applyProtection="1">
      <alignment horizontal="center" vertical="center" wrapText="1"/>
    </xf>
    <xf numFmtId="3" fontId="17"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6"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6" fillId="10" borderId="13" xfId="0" applyNumberFormat="1" applyFont="1" applyFill="1" applyBorder="1" applyAlignment="1" applyProtection="1">
      <alignment vertical="center" wrapText="1"/>
    </xf>
    <xf numFmtId="3" fontId="16"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6" fillId="10" borderId="13" xfId="0" applyNumberFormat="1" applyFont="1" applyFill="1" applyBorder="1" applyAlignment="1" applyProtection="1">
      <alignment vertical="center"/>
    </xf>
    <xf numFmtId="3" fontId="16"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1"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1" fillId="9" borderId="40" xfId="0" applyNumberFormat="1" applyFont="1" applyFill="1" applyBorder="1" applyAlignment="1" applyProtection="1">
      <alignment vertical="center" shrinkToFit="1"/>
    </xf>
    <xf numFmtId="3" fontId="21" fillId="0" borderId="39" xfId="0" applyNumberFormat="1" applyFont="1" applyFill="1" applyBorder="1" applyAlignment="1" applyProtection="1">
      <alignment vertical="center" shrinkToFit="1"/>
    </xf>
    <xf numFmtId="3" fontId="21" fillId="0" borderId="40" xfId="0" applyNumberFormat="1" applyFont="1" applyFill="1" applyBorder="1" applyAlignment="1" applyProtection="1">
      <alignment vertical="center" shrinkToFit="1"/>
    </xf>
    <xf numFmtId="0" fontId="24" fillId="11" borderId="1" xfId="4" applyFont="1" applyFill="1" applyBorder="1"/>
    <xf numFmtId="0" fontId="2" fillId="11" borderId="27" xfId="4" applyFill="1" applyBorder="1"/>
    <xf numFmtId="0" fontId="2" fillId="0" borderId="0" xfId="4"/>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29"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27" fillId="11" borderId="43" xfId="4" applyFont="1" applyFill="1" applyBorder="1" applyAlignment="1">
      <alignment wrapText="1"/>
    </xf>
    <xf numFmtId="0" fontId="27" fillId="11" borderId="44" xfId="4" applyFont="1" applyFill="1" applyBorder="1" applyAlignment="1">
      <alignment wrapText="1"/>
    </xf>
    <xf numFmtId="0" fontId="27" fillId="11" borderId="43"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4" xfId="4" applyFont="1" applyFill="1" applyBorder="1"/>
    <xf numFmtId="0" fontId="6" fillId="11" borderId="0" xfId="4" applyFont="1" applyFill="1" applyBorder="1" applyAlignment="1">
      <alignment horizontal="right" vertical="center" wrapText="1"/>
    </xf>
    <xf numFmtId="0" fontId="28" fillId="11" borderId="44" xfId="4" applyFont="1" applyFill="1" applyBorder="1" applyAlignment="1">
      <alignment vertical="center"/>
    </xf>
    <xf numFmtId="0" fontId="6" fillId="11" borderId="43"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4"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27" fillId="11" borderId="0" xfId="4" applyFont="1" applyFill="1" applyBorder="1" applyAlignment="1">
      <alignment vertical="top" wrapText="1"/>
    </xf>
    <xf numFmtId="0" fontId="27" fillId="11" borderId="43" xfId="4" applyFont="1" applyFill="1" applyBorder="1" applyAlignment="1">
      <alignment vertical="top"/>
    </xf>
    <xf numFmtId="0" fontId="30"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0" fontId="44" fillId="0" borderId="0" xfId="4" applyFont="1"/>
    <xf numFmtId="0" fontId="44" fillId="0" borderId="0" xfId="4" applyFont="1" applyFill="1"/>
    <xf numFmtId="3" fontId="16" fillId="10"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0" fontId="5" fillId="12" borderId="45" xfId="4" applyFont="1" applyFill="1" applyBorder="1" applyAlignment="1" applyProtection="1">
      <alignment horizontal="center" vertical="center"/>
      <protection locked="0"/>
    </xf>
    <xf numFmtId="3" fontId="46" fillId="0" borderId="42" xfId="0" applyNumberFormat="1" applyFont="1" applyBorder="1" applyAlignment="1" applyProtection="1">
      <alignment horizontal="right" vertical="center" shrinkToFit="1"/>
      <protection locked="0"/>
    </xf>
    <xf numFmtId="0" fontId="47" fillId="0" borderId="0" xfId="1" applyFont="1">
      <alignment vertical="top"/>
    </xf>
    <xf numFmtId="0" fontId="45" fillId="0" borderId="0" xfId="0" applyFont="1"/>
    <xf numFmtId="0" fontId="7" fillId="0" borderId="0" xfId="1" applyFont="1" applyBorder="1" applyAlignment="1">
      <alignment horizontal="justify" vertical="top"/>
    </xf>
    <xf numFmtId="0" fontId="7" fillId="0" borderId="0" xfId="1" quotePrefix="1" applyFont="1" applyBorder="1" applyAlignment="1">
      <alignment horizontal="left" vertical="top"/>
    </xf>
    <xf numFmtId="0" fontId="48" fillId="0" borderId="0" xfId="1" applyFont="1" applyBorder="1" applyAlignment="1">
      <alignment horizontal="justify" vertical="top"/>
    </xf>
    <xf numFmtId="0" fontId="45" fillId="0" borderId="0" xfId="1" applyFont="1" applyBorder="1" applyAlignment="1">
      <alignment horizontal="justify" vertical="top"/>
    </xf>
    <xf numFmtId="0" fontId="5" fillId="0" borderId="0" xfId="1" applyFont="1" applyAlignment="1">
      <alignment horizontal="center" wrapText="1"/>
    </xf>
    <xf numFmtId="0" fontId="17" fillId="0" borderId="0" xfId="1" applyFont="1" applyAlignment="1">
      <alignment horizontal="center"/>
    </xf>
    <xf numFmtId="0" fontId="17" fillId="0" borderId="0" xfId="1" applyFont="1" applyAlignment="1">
      <alignment horizontal="right" vertical="top"/>
    </xf>
    <xf numFmtId="14" fontId="5" fillId="0" borderId="0" xfId="5" quotePrefix="1" applyNumberFormat="1" applyFont="1" applyAlignment="1">
      <alignment horizontal="right"/>
    </xf>
    <xf numFmtId="0" fontId="17" fillId="0" borderId="0" xfId="1" applyFont="1" applyAlignment="1">
      <alignment horizontal="right"/>
    </xf>
    <xf numFmtId="0" fontId="5" fillId="0" borderId="0" xfId="1" applyFont="1" applyAlignment="1">
      <alignment horizontal="right"/>
    </xf>
    <xf numFmtId="0" fontId="5" fillId="0" borderId="0" xfId="1" applyFont="1" applyAlignment="1">
      <alignment horizontal="right" wrapText="1"/>
    </xf>
    <xf numFmtId="0" fontId="6" fillId="0" borderId="0" xfId="1" applyFont="1">
      <alignment vertical="top"/>
    </xf>
    <xf numFmtId="3" fontId="49" fillId="0" borderId="0" xfId="0" applyNumberFormat="1" applyFont="1" applyAlignment="1">
      <alignment horizontal="right" vertical="top"/>
    </xf>
    <xf numFmtId="3" fontId="6" fillId="0" borderId="0" xfId="1" applyNumberFormat="1" applyFont="1" applyAlignment="1">
      <alignment horizontal="left"/>
    </xf>
    <xf numFmtId="3" fontId="50" fillId="0" borderId="0" xfId="1" applyNumberFormat="1" applyFont="1">
      <alignment vertical="top"/>
    </xf>
    <xf numFmtId="0" fontId="47" fillId="0" borderId="0" xfId="1" applyFont="1" applyAlignment="1"/>
    <xf numFmtId="0" fontId="6" fillId="0" borderId="0" xfId="1" applyFont="1" applyAlignment="1">
      <alignment vertical="top" wrapText="1"/>
    </xf>
    <xf numFmtId="14" fontId="5" fillId="0" borderId="0" xfId="1" applyNumberFormat="1" applyFont="1" applyAlignment="1">
      <alignment horizontal="right" wrapText="1"/>
    </xf>
    <xf numFmtId="0" fontId="6" fillId="0" borderId="0" xfId="1" applyFont="1" applyAlignment="1">
      <alignment horizontal="right" vertical="top" wrapText="1"/>
    </xf>
    <xf numFmtId="4" fontId="47" fillId="0" borderId="0" xfId="1" applyNumberFormat="1" applyFont="1" applyAlignment="1"/>
    <xf numFmtId="0" fontId="51" fillId="0" borderId="0" xfId="1" applyFont="1" applyAlignment="1">
      <alignment horizontal="right" vertical="top" wrapText="1"/>
    </xf>
    <xf numFmtId="0" fontId="52" fillId="0" borderId="0" xfId="1" applyFont="1" applyAlignment="1"/>
    <xf numFmtId="0" fontId="45" fillId="0" borderId="0" xfId="1" applyFont="1" applyBorder="1" applyAlignment="1">
      <alignment horizontal="left" vertical="top"/>
    </xf>
    <xf numFmtId="14" fontId="5" fillId="0" borderId="0" xfId="1" applyNumberFormat="1" applyFont="1" applyAlignment="1">
      <alignment horizontal="right"/>
    </xf>
    <xf numFmtId="14" fontId="5" fillId="0" borderId="0" xfId="1" quotePrefix="1" applyNumberFormat="1" applyFont="1" applyAlignment="1">
      <alignment horizontal="right"/>
    </xf>
    <xf numFmtId="3" fontId="6" fillId="0" borderId="48" xfId="1" applyNumberFormat="1" applyFont="1" applyBorder="1" applyAlignment="1">
      <alignment horizontal="right" vertical="top" wrapText="1"/>
    </xf>
    <xf numFmtId="3" fontId="47" fillId="0" borderId="0" xfId="1" applyNumberFormat="1" applyFont="1" applyAlignment="1"/>
    <xf numFmtId="3" fontId="45" fillId="0" borderId="0" xfId="0" applyNumberFormat="1" applyFont="1"/>
    <xf numFmtId="0" fontId="7" fillId="0" borderId="0" xfId="1" applyFont="1" applyAlignment="1">
      <alignment horizontal="left" vertical="top"/>
    </xf>
    <xf numFmtId="0" fontId="7" fillId="0" borderId="0" xfId="0" applyFont="1" applyAlignment="1">
      <alignment horizontal="left" vertical="top"/>
    </xf>
    <xf numFmtId="0" fontId="53" fillId="0" borderId="0" xfId="0" applyFont="1" applyBorder="1"/>
    <xf numFmtId="0" fontId="45" fillId="0" borderId="0" xfId="0" applyFont="1" applyBorder="1"/>
    <xf numFmtId="0" fontId="47" fillId="0" borderId="0" xfId="1" applyFont="1" applyAlignment="1"/>
    <xf numFmtId="3" fontId="6" fillId="0" borderId="0" xfId="1" applyNumberFormat="1" applyFont="1" applyBorder="1" applyAlignment="1">
      <alignment horizontal="right" vertical="top" wrapText="1"/>
    </xf>
    <xf numFmtId="0" fontId="6" fillId="0" borderId="48" xfId="1" applyFont="1" applyBorder="1" applyAlignment="1">
      <alignment vertical="top" wrapText="1"/>
    </xf>
    <xf numFmtId="3" fontId="48" fillId="0" borderId="0" xfId="1" applyNumberFormat="1" applyFont="1" applyBorder="1" applyAlignment="1">
      <alignment horizontal="justify" vertical="top"/>
    </xf>
    <xf numFmtId="3" fontId="54" fillId="11" borderId="0" xfId="179" applyNumberFormat="1" applyFill="1"/>
    <xf numFmtId="3" fontId="87" fillId="0" borderId="0" xfId="5" applyNumberFormat="1" applyFont="1" applyAlignment="1">
      <alignment horizontal="right" wrapText="1"/>
    </xf>
    <xf numFmtId="3" fontId="88" fillId="0" borderId="48" xfId="1" applyNumberFormat="1" applyFont="1" applyBorder="1" applyAlignment="1">
      <alignment horizontal="right" vertical="top" wrapText="1"/>
    </xf>
    <xf numFmtId="3" fontId="88" fillId="0" borderId="0" xfId="1" applyNumberFormat="1" applyFont="1" applyBorder="1" applyAlignment="1">
      <alignment horizontal="right" vertical="top" wrapText="1"/>
    </xf>
    <xf numFmtId="3" fontId="88" fillId="0" borderId="48" xfId="5" applyNumberFormat="1" applyFont="1" applyBorder="1" applyAlignment="1">
      <alignment horizontal="right" vertical="top" wrapText="1"/>
    </xf>
    <xf numFmtId="3" fontId="87" fillId="0" borderId="0" xfId="5" applyNumberFormat="1" applyFont="1" applyBorder="1" applyAlignment="1">
      <alignment horizontal="right" vertical="top" wrapText="1"/>
    </xf>
    <xf numFmtId="0" fontId="51" fillId="0" borderId="0" xfId="1" applyFont="1" applyBorder="1" applyAlignment="1">
      <alignment horizontal="right" vertical="top" wrapText="1"/>
    </xf>
    <xf numFmtId="0" fontId="47" fillId="0" borderId="0" xfId="1" applyFont="1" applyBorder="1" applyAlignment="1"/>
    <xf numFmtId="3" fontId="88" fillId="0" borderId="0" xfId="5" applyNumberFormat="1" applyFont="1" applyAlignment="1">
      <alignment horizontal="right"/>
    </xf>
    <xf numFmtId="3" fontId="88" fillId="0" borderId="0" xfId="5" applyNumberFormat="1" applyFont="1" applyAlignment="1">
      <alignment horizontal="right" wrapText="1"/>
    </xf>
    <xf numFmtId="0" fontId="6" fillId="11" borderId="43"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27" fillId="12" borderId="3" xfId="4" quotePrefix="1" applyFont="1" applyFill="1" applyBorder="1" applyAlignment="1" applyProtection="1">
      <alignmen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6" fillId="11" borderId="0" xfId="4" applyFont="1" applyFill="1" applyBorder="1" applyAlignment="1">
      <alignment vertical="center"/>
    </xf>
    <xf numFmtId="0" fontId="5" fillId="12" borderId="3" xfId="4" quotePrefix="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27" fillId="11" borderId="0" xfId="4" applyFont="1" applyFill="1" applyBorder="1" applyProtection="1">
      <protection locked="0"/>
    </xf>
    <xf numFmtId="0" fontId="27" fillId="11" borderId="0" xfId="4" applyFont="1" applyFill="1" applyBorder="1" applyAlignment="1">
      <alignment vertical="top" wrapText="1"/>
    </xf>
    <xf numFmtId="0" fontId="6" fillId="11" borderId="43" xfId="4" applyFont="1" applyFill="1" applyBorder="1" applyAlignment="1">
      <alignment horizontal="center"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5"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45" xfId="4" applyNumberFormat="1" applyFont="1" applyFill="1" applyBorder="1" applyAlignment="1" applyProtection="1">
      <alignment horizontal="center" vertical="center"/>
      <protection locked="0"/>
    </xf>
    <xf numFmtId="0" fontId="27" fillId="11" borderId="43" xfId="4" applyFont="1" applyFill="1" applyBorder="1" applyAlignment="1">
      <alignment vertical="center" wrapText="1"/>
    </xf>
    <xf numFmtId="0" fontId="27" fillId="11" borderId="0" xfId="4" applyFont="1" applyFill="1" applyBorder="1" applyAlignment="1">
      <alignment vertical="center" wrapText="1"/>
    </xf>
    <xf numFmtId="0" fontId="6" fillId="11" borderId="44" xfId="4" applyFont="1" applyFill="1" applyBorder="1" applyAlignment="1">
      <alignment horizontal="right" vertical="center" wrapText="1"/>
    </xf>
    <xf numFmtId="0" fontId="28" fillId="11" borderId="43" xfId="4" applyFont="1" applyFill="1" applyBorder="1" applyAlignment="1">
      <alignment vertical="center"/>
    </xf>
    <xf numFmtId="0" fontId="25" fillId="11" borderId="43"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4" xfId="4" applyFont="1" applyFill="1" applyBorder="1" applyAlignment="1">
      <alignment horizontal="right" vertical="center"/>
    </xf>
    <xf numFmtId="0" fontId="27" fillId="11" borderId="0" xfId="4" applyFont="1" applyFill="1" applyBorder="1" applyAlignment="1">
      <alignment wrapText="1"/>
    </xf>
    <xf numFmtId="0" fontId="23" fillId="11" borderId="26" xfId="4" applyFont="1" applyFill="1" applyBorder="1" applyAlignment="1">
      <alignment vertical="center"/>
    </xf>
    <xf numFmtId="0" fontId="23" fillId="11" borderId="1" xfId="4" applyFont="1" applyFill="1" applyBorder="1" applyAlignment="1">
      <alignment vertical="center"/>
    </xf>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27" fillId="11" borderId="43" xfId="4"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9"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2" xfId="3" applyFont="1" applyFill="1" applyBorder="1" applyAlignment="1" applyProtection="1">
      <alignment horizontal="center" vertical="center" wrapText="1"/>
    </xf>
    <xf numFmtId="3" fontId="17"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2" xfId="3" applyFont="1" applyFill="1" applyBorder="1" applyAlignment="1" applyProtection="1">
      <alignment horizontal="center" vertical="center"/>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7"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18"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8"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18" fillId="9" borderId="39" xfId="0" applyFont="1" applyFill="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4" fillId="0" borderId="41" xfId="0" applyFont="1" applyBorder="1" applyProtection="1"/>
    <xf numFmtId="0" fontId="17" fillId="0" borderId="39" xfId="0" applyFont="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8" xfId="0" applyFont="1" applyFill="1" applyBorder="1" applyAlignment="1" applyProtection="1">
      <alignment horizontal="left" vertical="center"/>
    </xf>
    <xf numFmtId="0" fontId="20"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7"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45" fillId="0" borderId="0" xfId="1" quotePrefix="1" applyFont="1" applyBorder="1" applyAlignment="1">
      <alignment horizontal="left" vertical="top" wrapText="1"/>
    </xf>
    <xf numFmtId="0" fontId="5" fillId="0" borderId="0" xfId="1" applyFont="1" applyAlignment="1">
      <alignment horizontal="center" wrapText="1"/>
    </xf>
    <xf numFmtId="0" fontId="5" fillId="0" borderId="0" xfId="1" applyFont="1" applyBorder="1" applyAlignment="1">
      <alignment horizontal="center" wrapText="1"/>
    </xf>
    <xf numFmtId="0" fontId="9" fillId="0" borderId="0" xfId="1" applyFont="1" applyAlignment="1"/>
    <xf numFmtId="0" fontId="47" fillId="0" borderId="0" xfId="1" applyFont="1" applyAlignment="1"/>
  </cellXfs>
  <cellStyles count="321">
    <cellStyle name="_Raspodjela 07 2007 EGS" xfId="235" xr:uid="{E86420C5-D3E6-4989-9F59-AB4BB50B12FE}"/>
    <cellStyle name="Accent1 - 20%" xfId="8" xr:uid="{2D5143F9-A72C-4479-97EC-C185BB83D23C}"/>
    <cellStyle name="Accent1 - 40%" xfId="9" xr:uid="{185011D9-A4C9-4EB7-9B27-09647D5CBAEC}"/>
    <cellStyle name="Accent1 - 60%" xfId="10" xr:uid="{A4072720-0886-47C9-B607-1B9EACC0744E}"/>
    <cellStyle name="Accent1 10" xfId="7" xr:uid="{4BB4AD6D-8D1A-4F89-B0A8-9CE58D289148}"/>
    <cellStyle name="Accent1 11" xfId="275" xr:uid="{1CBFD8C9-E750-4F42-A1DD-DD3F22A5C64E}"/>
    <cellStyle name="Accent1 12" xfId="286" xr:uid="{1E024575-A517-4E25-9BE4-032E233BBF26}"/>
    <cellStyle name="Accent1 13" xfId="291" xr:uid="{EC497DB6-6F4A-4BFE-BF3E-2681F60AA41B}"/>
    <cellStyle name="Accent1 2" xfId="93" xr:uid="{AA757FD4-6694-4D93-85A9-64893E77E84A}"/>
    <cellStyle name="Accent1 3" xfId="138" xr:uid="{930BDCFA-E16B-4122-844B-A1EE11A1F753}"/>
    <cellStyle name="Accent1 4" xfId="161" xr:uid="{3D455615-0A51-4BA4-B8A1-856E365483A0}"/>
    <cellStyle name="Accent1 5" xfId="144" xr:uid="{9DA9ECC7-66D1-48F9-B2D8-5590FE2806FD}"/>
    <cellStyle name="Accent1 6" xfId="172" xr:uid="{787DAF74-4884-4F9C-B0D4-83AA3AB9FB16}"/>
    <cellStyle name="Accent1 7" xfId="175" xr:uid="{5FA37444-A781-48A8-9C02-411A085C4114}"/>
    <cellStyle name="Accent1 8" xfId="176" xr:uid="{004B8A54-2231-46E1-B412-10CBB8C7458F}"/>
    <cellStyle name="Accent1 9" xfId="178" xr:uid="{E55FC6D0-82A4-4E4B-BC7B-6170E52EE594}"/>
    <cellStyle name="Accent2 - 20%" xfId="12" xr:uid="{CDB46461-C7E5-42DE-9E75-CE5C44F0CEC6}"/>
    <cellStyle name="Accent2 - 40%" xfId="13" xr:uid="{E00E83BD-A9A1-46AD-B93B-EF9ECB364DC3}"/>
    <cellStyle name="Accent2 - 60%" xfId="14" xr:uid="{4789560F-694A-443F-8811-E8CE4AC5FD66}"/>
    <cellStyle name="Accent2 10" xfId="11" xr:uid="{2F640484-9A9C-4AD8-9D4B-138020AA496E}"/>
    <cellStyle name="Accent2 11" xfId="276" xr:uid="{A7C87DD2-6404-4E53-BDC7-6AC8E7AC4772}"/>
    <cellStyle name="Accent2 12" xfId="285" xr:uid="{6E7A0C43-4D9E-45F3-8762-EB36E868307B}"/>
    <cellStyle name="Accent2 13" xfId="292" xr:uid="{6222F885-A7E1-4135-9199-7F373D273CF6}"/>
    <cellStyle name="Accent2 2" xfId="94" xr:uid="{7342B531-AD37-4971-AED6-AE940D7F89A4}"/>
    <cellStyle name="Accent2 3" xfId="139" xr:uid="{56F7CC83-8D93-4BA7-B714-206663675FFB}"/>
    <cellStyle name="Accent2 4" xfId="160" xr:uid="{5F3531A6-2F0E-44CF-97FE-ADB4E03777C2}"/>
    <cellStyle name="Accent2 5" xfId="145" xr:uid="{F44397AF-7206-4B92-BDAA-B9C5AD09DBD4}"/>
    <cellStyle name="Accent2 6" xfId="170" xr:uid="{92305E52-A6AF-4BE6-9061-BA0C810A451D}"/>
    <cellStyle name="Accent2 7" xfId="173" xr:uid="{0B9C6EA4-4C3F-4DA7-A052-6A822DACC58C}"/>
    <cellStyle name="Accent2 8" xfId="171" xr:uid="{C88ADBD4-3C86-4306-A438-6B5A9F91A6CE}"/>
    <cellStyle name="Accent2 9" xfId="177" xr:uid="{469D48E6-F1E7-40FB-9E08-E7672D144436}"/>
    <cellStyle name="Accent3 - 20%" xfId="16" xr:uid="{CB617D3E-14A0-4C9A-9DB2-BE7248817161}"/>
    <cellStyle name="Accent3 - 40%" xfId="17" xr:uid="{6F1BEE71-678D-40AC-B45A-9CE0AFD8E88F}"/>
    <cellStyle name="Accent3 - 60%" xfId="18" xr:uid="{893823FF-E95C-4050-9824-3291C1EC021D}"/>
    <cellStyle name="Accent3 10" xfId="15" xr:uid="{8FAC5057-6EE0-4504-806F-59C8BF43E990}"/>
    <cellStyle name="Accent3 11" xfId="277" xr:uid="{C9380A8F-66DC-4B71-9C20-0DFB293E9F5B}"/>
    <cellStyle name="Accent3 12" xfId="287" xr:uid="{BFFB1C70-4E37-49CB-A3CC-03B9CFB7B434}"/>
    <cellStyle name="Accent3 13" xfId="293" xr:uid="{5F52E481-3311-48A8-85F2-7ECB0CD12362}"/>
    <cellStyle name="Accent3 2" xfId="95" xr:uid="{1311FC53-D795-495C-AE85-9E14AD9A79BA}"/>
    <cellStyle name="Accent3 3" xfId="140" xr:uid="{DA857AC2-7252-4FBD-A951-91E56247F606}"/>
    <cellStyle name="Accent3 4" xfId="158" xr:uid="{202827B8-2FA6-452B-8750-E6A2E35486B7}"/>
    <cellStyle name="Accent3 5" xfId="147" xr:uid="{AEF4DA83-EEE3-4FA9-B5F1-7849D2F0F459}"/>
    <cellStyle name="Accent3 6" xfId="168" xr:uid="{53885ADB-3B3E-4B09-AC37-B21226E1C03F}"/>
    <cellStyle name="Accent3 7" xfId="137" xr:uid="{2916B4DD-B358-47E3-A770-1FEBC079682B}"/>
    <cellStyle name="Accent3 8" xfId="169" xr:uid="{0AE5326B-6629-43CD-84A6-F5A2C8303321}"/>
    <cellStyle name="Accent3 9" xfId="174" xr:uid="{84838D7D-4483-4A51-B62E-107BA50E0F58}"/>
    <cellStyle name="Accent4 - 20%" xfId="20" xr:uid="{56032CB0-CB04-4D00-A476-41EC8344F3F2}"/>
    <cellStyle name="Accent4 - 40%" xfId="21" xr:uid="{93D39921-6958-497C-8AAA-667B1279D897}"/>
    <cellStyle name="Accent4 - 60%" xfId="22" xr:uid="{2CBA6423-4195-4816-9898-07DD04D6CDBE}"/>
    <cellStyle name="Accent4 10" xfId="19" xr:uid="{5C0BB50D-2212-49E3-B66D-C6BAE3E04DAB}"/>
    <cellStyle name="Accent4 11" xfId="278" xr:uid="{C9D73986-7819-417C-9501-7F3151FEBE4E}"/>
    <cellStyle name="Accent4 12" xfId="284" xr:uid="{64A0F45A-4AFF-4152-95D8-AF21F953BA15}"/>
    <cellStyle name="Accent4 13" xfId="294" xr:uid="{8D7159BD-FC51-4A3F-9714-DC02C6F1F214}"/>
    <cellStyle name="Accent4 2" xfId="96" xr:uid="{EEEF5163-C29E-404A-B827-C4FD20ABB708}"/>
    <cellStyle name="Accent4 3" xfId="141" xr:uid="{C03F576F-D5B9-4B88-829D-DC1EAC21F747}"/>
    <cellStyle name="Accent4 4" xfId="155" xr:uid="{0BD9D00F-FA41-45E4-B8A0-20BB2145128F}"/>
    <cellStyle name="Accent4 5" xfId="150" xr:uid="{41932C05-4FB7-4793-A8B8-8441AC811796}"/>
    <cellStyle name="Accent4 6" xfId="166" xr:uid="{4DF9B9B8-6587-43C3-BA0A-6D69B6BA5D7D}"/>
    <cellStyle name="Accent4 7" xfId="148" xr:uid="{EC9C7FB7-97FE-46F6-9478-3E6ECEAE88EA}"/>
    <cellStyle name="Accent4 8" xfId="167" xr:uid="{CD84B4B8-7D14-4281-9D21-E34E7B4D9762}"/>
    <cellStyle name="Accent4 9" xfId="146" xr:uid="{285B74CF-88CE-4D99-8262-884720B64ABF}"/>
    <cellStyle name="Accent5 - 20%" xfId="24" xr:uid="{219F4399-F576-4946-84F1-A3D6EABEDBCE}"/>
    <cellStyle name="Accent5 - 40%" xfId="25" xr:uid="{75F4B253-0B67-46E4-9745-6B6D65230FBE}"/>
    <cellStyle name="Accent5 - 60%" xfId="26" xr:uid="{713F06A6-4665-4D82-B99F-21DA25205D4F}"/>
    <cellStyle name="Accent5 10" xfId="23" xr:uid="{FA993061-6DA9-496D-BB32-CB39CF61420E}"/>
    <cellStyle name="Accent5 11" xfId="279" xr:uid="{304FD5E3-5C65-4168-972B-5AF430F54A49}"/>
    <cellStyle name="Accent5 12" xfId="288" xr:uid="{9553EEF6-BA24-4884-BCC7-414F21595A1D}"/>
    <cellStyle name="Accent5 13" xfId="295" xr:uid="{352778D0-D111-4118-B07C-FAB719E25B31}"/>
    <cellStyle name="Accent5 2" xfId="97" xr:uid="{45CE9C65-1784-4FE0-8CBE-FC76F5BDF7B1}"/>
    <cellStyle name="Accent5 3" xfId="142" xr:uid="{4FA84AD7-D4B2-4B3E-936C-5D55DCF955A6}"/>
    <cellStyle name="Accent5 4" xfId="152" xr:uid="{DF6147F4-C78D-4269-AA46-218F17A2AF98}"/>
    <cellStyle name="Accent5 5" xfId="154" xr:uid="{30EFF6BC-1E37-4102-AF9C-14856C9F6C49}"/>
    <cellStyle name="Accent5 6" xfId="165" xr:uid="{446A557B-D518-44FD-96E8-D5542C06998C}"/>
    <cellStyle name="Accent5 7" xfId="153" xr:uid="{0C88F7AE-B14B-434F-BC9A-A005221D9C4F}"/>
    <cellStyle name="Accent5 8" xfId="164" xr:uid="{863E53B0-63D2-4CAB-B1E4-9B65883C3D34}"/>
    <cellStyle name="Accent5 9" xfId="151" xr:uid="{3FD02DD0-A065-4FF1-B21F-B573E5B123AE}"/>
    <cellStyle name="Accent6 - 20%" xfId="28" xr:uid="{F6DBEE7B-91FC-404E-91DC-1898A7B0FA37}"/>
    <cellStyle name="Accent6 - 40%" xfId="29" xr:uid="{DE2CA6ED-6CB4-4925-A0EB-79BD34FAB6F7}"/>
    <cellStyle name="Accent6 - 60%" xfId="30" xr:uid="{AFD2DD3F-94E9-478E-95DB-84CE20575AA1}"/>
    <cellStyle name="Accent6 10" xfId="27" xr:uid="{F4D59E83-E4C9-440D-959E-2DBDB8A5545A}"/>
    <cellStyle name="Accent6 11" xfId="280" xr:uid="{8947F6E1-3333-4BEC-89F1-EF72C9AE3758}"/>
    <cellStyle name="Accent6 12" xfId="283" xr:uid="{FC6A9D04-44F1-4A45-9F40-CD28F17600A0}"/>
    <cellStyle name="Accent6 13" xfId="296" xr:uid="{0E4B8E4D-4F5B-4A72-80D6-B8C9C215ED06}"/>
    <cellStyle name="Accent6 2" xfId="98" xr:uid="{3E7662AE-8CDE-4E5C-BC20-84B0EFB8297C}"/>
    <cellStyle name="Accent6 3" xfId="143" xr:uid="{55B8FF71-755C-40E1-9C6D-E430E081190B}"/>
    <cellStyle name="Accent6 4" xfId="149" xr:uid="{6989AD77-A5F6-45C2-8EB2-7EFAE52053E7}"/>
    <cellStyle name="Accent6 5" xfId="157" xr:uid="{74AB8295-18CF-44A5-87B3-55915794D331}"/>
    <cellStyle name="Accent6 6" xfId="163" xr:uid="{542E8AFC-5E66-4623-B3AE-4BEFAE1FECF6}"/>
    <cellStyle name="Accent6 7" xfId="159" xr:uid="{F7CF7A46-B514-4787-9C41-E9EA6CBBAE18}"/>
    <cellStyle name="Accent6 8" xfId="162" xr:uid="{A98E9EFA-1B43-4584-9CDB-988F6CA485B5}"/>
    <cellStyle name="Accent6 9" xfId="156" xr:uid="{7F75094C-9C59-4F20-82D1-087B9705BA91}"/>
    <cellStyle name="Bad 2" xfId="99" xr:uid="{C2FB78DA-4388-4D6A-ACC1-DA902695EAC1}"/>
    <cellStyle name="Bad 3" xfId="31" xr:uid="{F36EE63A-D949-4CA3-BE81-86944FBF8ED2}"/>
    <cellStyle name="Calculation 2" xfId="100" xr:uid="{27520761-B4D5-4740-BDAB-948F1EA0F314}"/>
    <cellStyle name="Calculation 3" xfId="32" xr:uid="{8FF9E82F-CFEA-435D-8C37-620EF6F52433}"/>
    <cellStyle name="Check Cell 2" xfId="101" xr:uid="{23822DA5-B208-4EE9-84BF-0EEBFC44EA9F}"/>
    <cellStyle name="Check Cell 3" xfId="33" xr:uid="{1BC86DEA-FCE3-45DA-9802-58D82ADD76F1}"/>
    <cellStyle name="Comma 2" xfId="227" xr:uid="{2B5AC641-2AAD-488F-BADC-BD368E51A964}"/>
    <cellStyle name="Comma 3" xfId="251" xr:uid="{866743E0-D437-4FB9-A8B3-ADC8FD6AD5E2}"/>
    <cellStyle name="Emphasis 1" xfId="34" xr:uid="{E0D2C346-5791-462C-81E0-9B362DE7BA44}"/>
    <cellStyle name="Emphasis 2" xfId="35" xr:uid="{0B8FBF03-8C61-4B21-9ED9-4C13BA7FC78A}"/>
    <cellStyle name="Emphasis 3" xfId="36" xr:uid="{00DF7F5F-1D68-4F2C-BD9A-D570EA99DC10}"/>
    <cellStyle name="Good 2" xfId="102" xr:uid="{AB50E4D7-DCEE-49AE-BE36-43D55AB2CBCA}"/>
    <cellStyle name="Good 3" xfId="37" xr:uid="{BED827CF-8B1E-4BF3-B014-C9A61F993FAA}"/>
    <cellStyle name="Grey" xfId="181" xr:uid="{853491EE-C6AD-4A5A-B48A-3C55EC06D2AF}"/>
    <cellStyle name="Header - Style1" xfId="182" xr:uid="{FE314298-C174-4812-809A-1D260770D30A}"/>
    <cellStyle name="Heading" xfId="183" xr:uid="{4A0AD187-3461-4AB7-8548-61E887AD6614}"/>
    <cellStyle name="Heading 1 2" xfId="103" xr:uid="{AA0B4273-CAAE-4C3A-B630-BBE40B087D00}"/>
    <cellStyle name="Heading 1 3" xfId="38" xr:uid="{6E82B718-7187-4569-814A-69AAA50F79B9}"/>
    <cellStyle name="Heading 2 2" xfId="104" xr:uid="{9DD9E604-4DF7-4F6A-89F9-8EBAB18806B1}"/>
    <cellStyle name="Heading 2 3" xfId="39" xr:uid="{07848F04-B4F1-4632-96CA-AB81DEA48E8A}"/>
    <cellStyle name="Heading 3 2" xfId="105" xr:uid="{707F803A-26CD-4F5A-97EF-78E17463EBD5}"/>
    <cellStyle name="Heading 3 3" xfId="40" xr:uid="{DB1F71C0-2819-4767-8D9F-5229843A9AEA}"/>
    <cellStyle name="Heading 4 2" xfId="106" xr:uid="{616E8C9E-B266-4218-AA4F-74A93C280555}"/>
    <cellStyle name="Heading 4 3" xfId="41" xr:uid="{A227FE1E-E492-4DF7-A6A3-A0A68F6CAC20}"/>
    <cellStyle name="Hyperlink 2" xfId="2" xr:uid="{00000000-0005-0000-0000-000000000000}"/>
    <cellStyle name="Input [yellow]" xfId="184" xr:uid="{5E1D8758-57B2-4305-9DD4-2CE42926D66F}"/>
    <cellStyle name="Input 2" xfId="107" xr:uid="{A35C28D7-A4AA-42BE-BC35-8EC9530A6853}"/>
    <cellStyle name="Input 3" xfId="42" xr:uid="{6A8F7B99-34E4-4F4B-A6A2-4D250656C92E}"/>
    <cellStyle name="Input 4" xfId="281" xr:uid="{6AB648C3-8C24-46B3-9F90-DC501C768E0F}"/>
    <cellStyle name="Input 5" xfId="282" xr:uid="{6DE7A17E-17AC-4428-BAAB-780B63D93BAA}"/>
    <cellStyle name="Input 6" xfId="297" xr:uid="{0D65C58D-CD28-4EC7-A425-C1B4A680AF6B}"/>
    <cellStyle name="Linked Cell 2" xfId="108" xr:uid="{09830152-D702-4A96-9FBB-5DA7285278CF}"/>
    <cellStyle name="Linked Cell 3" xfId="43" xr:uid="{CE5BB237-1C84-4E7A-896A-4A4D44755631}"/>
    <cellStyle name="Neutral 2" xfId="109" xr:uid="{BBC6638E-A977-47E6-8394-AF289BE6C5A7}"/>
    <cellStyle name="Neutral 3" xfId="44" xr:uid="{311C569A-8387-49DA-990B-DA6EF63FF125}"/>
    <cellStyle name="Normal" xfId="0" builtinId="0"/>
    <cellStyle name="Normal - Style1" xfId="185" xr:uid="{18094080-5FF4-4B4A-9A5E-3006AA3AE66F}"/>
    <cellStyle name="Normal 10" xfId="252" xr:uid="{B03C2734-563A-444F-AA7B-7754124EBE66}"/>
    <cellStyle name="Normal 10 2" xfId="272" xr:uid="{4022BC60-F32A-4315-827D-02CD681B2736}"/>
    <cellStyle name="Normal 11" xfId="248" xr:uid="{CFD9E5B5-356B-4643-8E70-FE84D567B436}"/>
    <cellStyle name="Normal 11 2" xfId="270" xr:uid="{5588DE55-97CF-4C0E-AE28-E72DB5E27360}"/>
    <cellStyle name="Normal 12" xfId="240" xr:uid="{AC919515-5671-4A0B-96A7-EA3E8292DC0A}"/>
    <cellStyle name="Normal 12 2" xfId="262" xr:uid="{60BA477B-BB5A-4414-9F09-2B80310F737A}"/>
    <cellStyle name="Normal 13" xfId="247" xr:uid="{F38748FA-EB52-410A-A2F7-A21479262900}"/>
    <cellStyle name="Normal 13 2" xfId="269" xr:uid="{2A431463-51B4-4801-83A5-98DA25E887F9}"/>
    <cellStyle name="Normal 14" xfId="253" xr:uid="{53C88F1C-5347-4844-A90A-964B0A9AC76D}"/>
    <cellStyle name="Normal 14 2" xfId="273" xr:uid="{FB8AE7C0-AAF3-426E-90A0-AFA6C1ED025B}"/>
    <cellStyle name="Normal 15" xfId="246" xr:uid="{DCCB31DA-05A1-4B86-95D8-E14829B50C79}"/>
    <cellStyle name="Normal 15 2" xfId="268" xr:uid="{BB121B74-9DA1-437D-A4CE-146A3B35F207}"/>
    <cellStyle name="Normal 16" xfId="241" xr:uid="{C3BA31A5-3D17-4B30-88AD-5900A2C94A72}"/>
    <cellStyle name="Normal 16 2" xfId="263" xr:uid="{62977B14-12BC-464A-80B1-214E570125EE}"/>
    <cellStyle name="Normal 17" xfId="245" xr:uid="{88020CAF-26F0-4FDD-8E48-A6027CFC63A0}"/>
    <cellStyle name="Normal 17 2" xfId="267" xr:uid="{901303C2-238C-46A7-A2C7-C471BCD02ADF}"/>
    <cellStyle name="Normal 18" xfId="242" xr:uid="{946CDAFA-9E02-47C4-9690-94378BF0D1BC}"/>
    <cellStyle name="Normal 18 2" xfId="264" xr:uid="{D7589F91-67BE-486C-9E71-EE7753093AC6}"/>
    <cellStyle name="Normal 19" xfId="243" xr:uid="{57011828-8BA0-4550-A87B-4C34CABBFD03}"/>
    <cellStyle name="Normal 19 2" xfId="265" xr:uid="{8282FF7D-AA7A-436F-99B9-D4C62B5CFE92}"/>
    <cellStyle name="Normal 2" xfId="3" xr:uid="{00000000-0005-0000-0000-000002000000}"/>
    <cellStyle name="Normal 2 2" xfId="92" xr:uid="{5BA85068-37BD-4DFC-BC25-DBE6EACB175E}"/>
    <cellStyle name="Normal 2 3" xfId="298" xr:uid="{A7C3FF45-FB2B-4D6A-88B9-8AB723A5F1A4}"/>
    <cellStyle name="Normal 20" xfId="254" xr:uid="{B02DE5B6-5507-47DD-9390-973E5897D2A3}"/>
    <cellStyle name="Normal 20 2" xfId="274" xr:uid="{31A156D0-4B2E-417A-9719-37BDF6204349}"/>
    <cellStyle name="Normal 21" xfId="244" xr:uid="{12880802-AAF3-4CDE-9564-D7D5E7744A6B}"/>
    <cellStyle name="Normal 21 2" xfId="266" xr:uid="{E9FA3A3D-20A6-4658-B7B5-5F45DE36072C}"/>
    <cellStyle name="Normal 22" xfId="237" xr:uid="{C4287B67-CA87-40A8-B1EB-5CCDE3B56C5E}"/>
    <cellStyle name="Normal 23" xfId="255" xr:uid="{8682EF83-03D4-4389-ABC5-618D7F4466F3}"/>
    <cellStyle name="Normal 24" xfId="259" xr:uid="{6E17BAB8-FD8F-49ED-85DC-30CA2AF0567E}"/>
    <cellStyle name="Normal 25" xfId="258" xr:uid="{AB8A986E-9FD2-40FB-BE3D-D285BCEA486F}"/>
    <cellStyle name="Normal 26" xfId="257" xr:uid="{ACA6F50C-A611-4766-ABE9-90DC09699D82}"/>
    <cellStyle name="Normal 27" xfId="6" xr:uid="{F4006E04-578B-4339-A428-773831ACBAC7}"/>
    <cellStyle name="Normal 28" xfId="179" xr:uid="{CF2134A9-F280-43E1-B498-ACE51CF89C6C}"/>
    <cellStyle name="Normal 29" xfId="289" xr:uid="{3D4DBC65-BD55-4A07-A632-1E39CE0EF7F4}"/>
    <cellStyle name="Normal 3" xfId="4" xr:uid="{00000000-0005-0000-0000-000003000000}"/>
    <cellStyle name="Normal 3 2" xfId="180" xr:uid="{EDCCF714-0642-4189-8666-1329A7BBE5BD}"/>
    <cellStyle name="Normal 3 3" xfId="320" xr:uid="{DF33258E-3BFF-4E6D-852B-77F15A2EE90B}"/>
    <cellStyle name="Normal 30" xfId="290" xr:uid="{EF66413B-24C9-4A27-A34D-9A6573698816}"/>
    <cellStyle name="Normal 4" xfId="228" xr:uid="{D81D0AC1-EEFC-41E0-8626-62164BCFF288}"/>
    <cellStyle name="Normal 5" xfId="233" xr:uid="{E41B114A-6461-4230-B81E-4F85E2D78236}"/>
    <cellStyle name="Normal 6" xfId="234" xr:uid="{5AA12912-6B21-4648-926A-DF65273C8122}"/>
    <cellStyle name="Normal 7" xfId="91" xr:uid="{9AB365B6-990F-49D9-96A3-829C13A56D56}"/>
    <cellStyle name="Normal 7 2" xfId="238" xr:uid="{B6D2B12C-4B18-40A6-AB7A-C092DE75AABB}"/>
    <cellStyle name="Normal 7 2 2" xfId="260" xr:uid="{B38957DA-4680-4ECB-9998-400818ACB1C8}"/>
    <cellStyle name="Normal 7 3" xfId="256" xr:uid="{2ED2C1D1-2008-49D3-83A4-EAC81DFB0D3D}"/>
    <cellStyle name="Normal 8" xfId="239" xr:uid="{652DB7E2-6577-4682-95FC-89E5DA7D9BC7}"/>
    <cellStyle name="Normal 8 2" xfId="261" xr:uid="{18265619-2937-4BB3-8BA4-BC447953C6D9}"/>
    <cellStyle name="Normal 9" xfId="249" xr:uid="{FADA3BF1-0530-4BFE-882F-0BBCDA3B6B26}"/>
    <cellStyle name="Normal 9 2" xfId="271" xr:uid="{0CB946EC-9EF4-4063-8106-2611F2214C6E}"/>
    <cellStyle name="Normal_ERNT TFI-POD Q3-2010_HR_FINAL" xfId="5" xr:uid="{BE1828DD-BAE6-45EB-90F9-651EB984BF1B}"/>
    <cellStyle name="Note 2" xfId="110" xr:uid="{B231FD69-2933-404E-8B27-DECBA2D5FB38}"/>
    <cellStyle name="Note 3" xfId="45" xr:uid="{DAB1F141-B64F-48CA-8712-669965B22D11}"/>
    <cellStyle name="Obično_Knjiga2" xfId="186" xr:uid="{0807407A-2617-4257-8AF2-6F8B7D6E9984}"/>
    <cellStyle name="Output 2" xfId="111" xr:uid="{512B523B-6178-4812-ADDF-8ABEA07E18E0}"/>
    <cellStyle name="Output 3" xfId="46" xr:uid="{D57E52E6-4AD4-45A5-A012-8967436C189F}"/>
    <cellStyle name="Percent [2]" xfId="187" xr:uid="{BC61B726-D036-4779-8739-CCFB872082B5}"/>
    <cellStyle name="Percent 2" xfId="236" xr:uid="{F9E2A8FE-030F-4ABF-A9B9-BA623A361888}"/>
    <cellStyle name="SAPBEXaggData" xfId="47" xr:uid="{926C8ECB-BF3F-436E-A98F-6FFED069B29C}"/>
    <cellStyle name="SAPBEXaggData 2" xfId="188" xr:uid="{F3BC47AA-0AB9-4332-8139-C526CA9064FA}"/>
    <cellStyle name="SAPBEXaggData 2 2" xfId="299" xr:uid="{BDAC8B2B-FCC7-4E6B-BCC0-278955FEA75B}"/>
    <cellStyle name="SAPBEXaggData 3" xfId="112" xr:uid="{C6BD21A4-780F-4589-8284-D4C9485407E0}"/>
    <cellStyle name="SAPBEXaggDataEmph" xfId="48" xr:uid="{E3985FE3-59E1-4031-8DEE-19404955B002}"/>
    <cellStyle name="SAPBEXaggDataEmph 2" xfId="189" xr:uid="{CBC1A7EE-549E-44E9-A03B-45DC4C8A6816}"/>
    <cellStyle name="SAPBEXaggItem" xfId="49" xr:uid="{23CA9490-A900-42B4-B65D-6B0E8E08EB90}"/>
    <cellStyle name="SAPBEXaggItem 2" xfId="190" xr:uid="{B4049688-7C15-4D53-B6CE-D4D803D6F85D}"/>
    <cellStyle name="SAPBEXaggItem 2 2" xfId="300" xr:uid="{A6AD5E0A-BF2A-432B-995A-F25FD3407959}"/>
    <cellStyle name="SAPBEXaggItem 3" xfId="113" xr:uid="{561D40E6-8B7B-4AAC-AA56-AD3305BEA21A}"/>
    <cellStyle name="SAPBEXaggItemX" xfId="50" xr:uid="{4E7C0A4A-AA82-45AD-8A21-36A773353005}"/>
    <cellStyle name="SAPBEXaggItemX 2" xfId="191" xr:uid="{8CC01F45-4572-4AD0-A211-1433EA3B3EDE}"/>
    <cellStyle name="SAPBEXchaText" xfId="51" xr:uid="{01FC084E-B72E-4136-B735-97968E096465}"/>
    <cellStyle name="SAPBEXchaText 2" xfId="192" xr:uid="{4D37142B-B4F8-4504-B6B2-42BD3E127BCE}"/>
    <cellStyle name="SAPBEXchaText 2 2" xfId="301" xr:uid="{41362596-D97F-460A-9318-82D68552BCB1}"/>
    <cellStyle name="SAPBEXchaText 3" xfId="114" xr:uid="{EA684D04-B33D-463C-93C3-22D82581B320}"/>
    <cellStyle name="SAPBEXexcBad7" xfId="52" xr:uid="{055B1014-F105-4CFF-9981-C899B7681DC9}"/>
    <cellStyle name="SAPBEXexcBad7 2" xfId="193" xr:uid="{BA6F590F-78C6-4883-835C-36E77D955383}"/>
    <cellStyle name="SAPBEXexcBad7 2 2" xfId="302" xr:uid="{92730E93-1563-41B9-88FA-34DC919BF313}"/>
    <cellStyle name="SAPBEXexcBad7 3" xfId="115" xr:uid="{D822ED90-01D8-4F53-8CBB-5F435A95435C}"/>
    <cellStyle name="SAPBEXexcBad8" xfId="53" xr:uid="{B1888C05-A43B-4A26-9282-D31F0E008FDF}"/>
    <cellStyle name="SAPBEXexcBad8 2" xfId="194" xr:uid="{F76B2FEE-2AD4-43E8-A8D2-E167D8AE1A02}"/>
    <cellStyle name="SAPBEXexcBad8 2 2" xfId="303" xr:uid="{F3602684-FBA7-4A17-B6EF-A45FB8B3AF60}"/>
    <cellStyle name="SAPBEXexcBad8 3" xfId="116" xr:uid="{D0526E89-196D-4BB6-A998-220BB9155FCF}"/>
    <cellStyle name="SAPBEXexcBad9" xfId="54" xr:uid="{9E9425B0-5E7D-47F9-B5D8-C1D072FA0D16}"/>
    <cellStyle name="SAPBEXexcBad9 2" xfId="195" xr:uid="{919CB10C-FBAB-48F9-8B8F-046B69EEAF45}"/>
    <cellStyle name="SAPBEXexcBad9 2 2" xfId="304" xr:uid="{FCEDD18B-55CD-4797-B12B-C136BD4A5394}"/>
    <cellStyle name="SAPBEXexcBad9 3" xfId="117" xr:uid="{57CD5908-A8A3-4BDA-9A8C-0D2FA26F1680}"/>
    <cellStyle name="SAPBEXexcCritical4" xfId="55" xr:uid="{8F555539-D93F-4083-97D7-A7579B9969BA}"/>
    <cellStyle name="SAPBEXexcCritical4 2" xfId="196" xr:uid="{1E9F7028-2BBC-4BF6-BAA4-8B82252563CA}"/>
    <cellStyle name="SAPBEXexcCritical4 2 2" xfId="305" xr:uid="{E7A83553-6A54-484E-85FA-2DE4CE87BD9D}"/>
    <cellStyle name="SAPBEXexcCritical4 3" xfId="118" xr:uid="{01A60A17-37F2-458D-B98E-8368A3FA7ED0}"/>
    <cellStyle name="SAPBEXexcCritical5" xfId="56" xr:uid="{7A40613F-1ECD-4552-A0AD-BE95A317A652}"/>
    <cellStyle name="SAPBEXexcCritical5 2" xfId="197" xr:uid="{0B9630D9-4243-441E-AC02-01F571CF8D6D}"/>
    <cellStyle name="SAPBEXexcCritical5 2 2" xfId="306" xr:uid="{6B379DA9-DC94-4674-B639-ACD190016705}"/>
    <cellStyle name="SAPBEXexcCritical5 3" xfId="119" xr:uid="{E18590D7-4132-4059-8ABF-8F160267297C}"/>
    <cellStyle name="SAPBEXexcCritical6" xfId="57" xr:uid="{96E0F760-B4F1-4C7F-A6B8-AC75241FA2EC}"/>
    <cellStyle name="SAPBEXexcCritical6 2" xfId="198" xr:uid="{E1FFE52D-90DD-4EA6-8329-7BE0601AFBAC}"/>
    <cellStyle name="SAPBEXexcCritical6 2 2" xfId="307" xr:uid="{CF56CE45-0A81-454F-88ED-01FE049168E0}"/>
    <cellStyle name="SAPBEXexcCritical6 3" xfId="120" xr:uid="{9220BEE4-F2B4-4F42-97FB-48C858FE459E}"/>
    <cellStyle name="SAPBEXexcGood1" xfId="58" xr:uid="{E0FB9C80-596C-439D-858B-70630866BE66}"/>
    <cellStyle name="SAPBEXexcGood1 2" xfId="199" xr:uid="{8F453C99-0D02-4F9A-BF3B-D22E13786434}"/>
    <cellStyle name="SAPBEXexcGood1 2 2" xfId="308" xr:uid="{BE793A72-E6F8-495E-B93B-B5AB8092F0BF}"/>
    <cellStyle name="SAPBEXexcGood1 3" xfId="121" xr:uid="{7A805610-3305-4C47-974E-6091B35C677D}"/>
    <cellStyle name="SAPBEXexcGood2" xfId="59" xr:uid="{FB85A077-22DF-43AD-B41A-B4923CBA6415}"/>
    <cellStyle name="SAPBEXexcGood2 2" xfId="200" xr:uid="{BB799311-8714-4371-8CEC-66C5CF86CECC}"/>
    <cellStyle name="SAPBEXexcGood2 2 2" xfId="309" xr:uid="{EC4A7219-E678-4EBE-9376-394261640D50}"/>
    <cellStyle name="SAPBEXexcGood2 3" xfId="122" xr:uid="{B367BF03-8172-4FF7-A9BE-4F38DEF149BC}"/>
    <cellStyle name="SAPBEXexcGood3" xfId="60" xr:uid="{A33726CA-A114-4E13-A6A6-AAC9811C618D}"/>
    <cellStyle name="SAPBEXexcGood3 2" xfId="201" xr:uid="{B7A1AF9E-376C-4B59-8E85-46886EB6208B}"/>
    <cellStyle name="SAPBEXexcGood3 2 2" xfId="310" xr:uid="{F5F4EEC4-6BE3-4846-9CF6-C135792A7155}"/>
    <cellStyle name="SAPBEXexcGood3 3" xfId="123" xr:uid="{BF3838D7-25E0-495F-B4EF-5D082319DDB7}"/>
    <cellStyle name="SAPBEXfilterDrill" xfId="61" xr:uid="{EA2E1660-7DF7-4D9C-8148-5FC7FB5D5385}"/>
    <cellStyle name="SAPBEXfilterDrill 2" xfId="202" xr:uid="{D347AD4C-C9A3-4627-A648-C43AFF1E2BC0}"/>
    <cellStyle name="SAPBEXfilterDrill 2 2" xfId="311" xr:uid="{AEE9118D-2519-4598-BBAE-D6E26DCC1BB6}"/>
    <cellStyle name="SAPBEXfilterDrill 3" xfId="124" xr:uid="{275DE80D-1928-4B92-B027-EC973D8C6F72}"/>
    <cellStyle name="SAPBEXfilterItem" xfId="62" xr:uid="{4F02C06E-C423-450B-9EC9-DE81981927CA}"/>
    <cellStyle name="SAPBEXfilterItem 2" xfId="203" xr:uid="{57A76E8B-5F3F-4257-AADC-0D21DC2F427C}"/>
    <cellStyle name="SAPBEXfilterText" xfId="63" xr:uid="{C4D64855-1B7B-438A-957D-1A842657C679}"/>
    <cellStyle name="SAPBEXfilterText 2" xfId="204" xr:uid="{49B46187-C4F6-4048-93AE-D37FB1D84C69}"/>
    <cellStyle name="SAPBEXformats" xfId="64" xr:uid="{8AB01DE9-7338-4B5A-B0E2-D1A9585355D7}"/>
    <cellStyle name="SAPBEXformats 2" xfId="205" xr:uid="{A6F167D8-6B32-415D-8220-FDED2A2D7DC3}"/>
    <cellStyle name="SAPBEXformats 2 2" xfId="312" xr:uid="{AA1F7DED-6667-4D4B-AD9F-B28E298D0D4D}"/>
    <cellStyle name="SAPBEXformats 3" xfId="125" xr:uid="{883E4C23-2D5D-45F7-BFF1-B788F0D0D222}"/>
    <cellStyle name="SAPBEXheaderItem" xfId="65" xr:uid="{DD192F15-585C-4410-9C13-0BBC05A5D4E0}"/>
    <cellStyle name="SAPBEXheaderItem 2" xfId="206" xr:uid="{DD223369-912A-4FE6-ADE8-A24E41AD74C0}"/>
    <cellStyle name="SAPBEXheaderItem 2 2" xfId="313" xr:uid="{B005AA0E-5405-4761-8FB6-6EFBEBB10233}"/>
    <cellStyle name="SAPBEXheaderItem 3" xfId="126" xr:uid="{BF605649-5A23-4631-BDFF-2ACC9E037D65}"/>
    <cellStyle name="SAPBEXheaderText" xfId="66" xr:uid="{36F88023-6500-4A50-ADA7-18F348556E6B}"/>
    <cellStyle name="SAPBEXheaderText 2" xfId="207" xr:uid="{50801D94-6C4E-425D-BF7A-2BF22C0A82C4}"/>
    <cellStyle name="SAPBEXheaderText 2 2" xfId="314" xr:uid="{73D84DF3-DB76-4FB9-87D8-DD55DCB752BE}"/>
    <cellStyle name="SAPBEXheaderText 3" xfId="127" xr:uid="{F5FFB9C5-6D74-4ADD-BB01-432245277573}"/>
    <cellStyle name="SAPBEXHLevel0" xfId="67" xr:uid="{902ABD45-A46D-4E27-BEB0-CB2793195F97}"/>
    <cellStyle name="SAPBEXHLevel0 2" xfId="208" xr:uid="{92F5F49B-8523-4F36-BEDD-B036DB528071}"/>
    <cellStyle name="SAPBEXHLevel0 2 2" xfId="315" xr:uid="{C4F65487-4936-4FBA-BEA9-AB8581C22778}"/>
    <cellStyle name="SAPBEXHLevel0 3" xfId="128" xr:uid="{002FB066-219F-4CCA-8813-379F7117D01A}"/>
    <cellStyle name="SAPBEXHLevel0X" xfId="68" xr:uid="{1E5E8A71-FE9F-486E-B5AA-347E7EC44FA9}"/>
    <cellStyle name="SAPBEXHLevel0X 2" xfId="209" xr:uid="{53873B7D-C35A-477B-9091-9A97CF88A9CA}"/>
    <cellStyle name="SAPBEXHLevel1" xfId="69" xr:uid="{CD2BDB7F-BEBF-4A96-AF2D-5499E4F9D2AC}"/>
    <cellStyle name="SAPBEXHLevel1 2" xfId="210" xr:uid="{6EA89715-6153-43E7-94A4-08D1DADD450D}"/>
    <cellStyle name="SAPBEXHLevel1 2 2" xfId="316" xr:uid="{265BF708-B37E-4675-A26D-627A1901D15A}"/>
    <cellStyle name="SAPBEXHLevel1 3" xfId="129" xr:uid="{632343CF-2559-4F6E-9C6C-BC409FF7426C}"/>
    <cellStyle name="SAPBEXHLevel1X" xfId="70" xr:uid="{4220531A-6A42-4C67-8D07-D6970F8817FA}"/>
    <cellStyle name="SAPBEXHLevel1X 2" xfId="211" xr:uid="{29750AC4-73C7-4752-83FD-039CCCA68A69}"/>
    <cellStyle name="SAPBEXHLevel2" xfId="71" xr:uid="{5AFF8A53-B9C8-433D-866D-44FB56C00200}"/>
    <cellStyle name="SAPBEXHLevel2 2" xfId="212" xr:uid="{D91DF138-33FF-4EA7-9827-23DD56177F0F}"/>
    <cellStyle name="SAPBEXHLevel2 2 2" xfId="317" xr:uid="{5F8B6C00-4024-45CD-9D25-BE4CF41115E6}"/>
    <cellStyle name="SAPBEXHLevel2 3" xfId="130" xr:uid="{DDC02CE0-64EC-4F93-BE55-1545261A9239}"/>
    <cellStyle name="SAPBEXHLevel2X" xfId="72" xr:uid="{4BA42F3F-7D39-4FEF-AD85-1B1DF0AB8BA7}"/>
    <cellStyle name="SAPBEXHLevel2X 2" xfId="213" xr:uid="{7F8B4B95-51CF-47A0-A99B-9F3815FDFE67}"/>
    <cellStyle name="SAPBEXHLevel3" xfId="73" xr:uid="{71D6A8C9-31FF-4937-8726-CF7F8DB2E39E}"/>
    <cellStyle name="SAPBEXHLevel3 2" xfId="214" xr:uid="{802FA40B-50B7-40E4-85BC-6C685D91156B}"/>
    <cellStyle name="SAPBEXHLevel3 2 2" xfId="318" xr:uid="{E192F37F-FC20-48E8-B1F4-87ED171885F2}"/>
    <cellStyle name="SAPBEXHLevel3 3" xfId="131" xr:uid="{6EFDA704-D6CA-4D71-A26A-AB3907D3B9A3}"/>
    <cellStyle name="SAPBEXHLevel3X" xfId="74" xr:uid="{657C31E0-A6A4-4C59-9D6D-D3F807167C16}"/>
    <cellStyle name="SAPBEXHLevel3X 2" xfId="215" xr:uid="{EC3940F1-EEA2-4F4B-96AB-6761B63DA730}"/>
    <cellStyle name="SAPBEXinputData" xfId="75" xr:uid="{44C7CC51-8A67-4976-B9B9-7DF6C282F445}"/>
    <cellStyle name="SAPBEXinputData 2" xfId="216" xr:uid="{4CDF8309-06D0-47C0-ADB6-EC7C36C75341}"/>
    <cellStyle name="SAPBEXItemHeader" xfId="76" xr:uid="{4B0DB9F0-759C-4FFC-82C3-A8E91D41DCF3}"/>
    <cellStyle name="SAPBEXresData" xfId="77" xr:uid="{9BE3817A-7CE5-4346-8D65-264C90AF68D6}"/>
    <cellStyle name="SAPBEXresData 2" xfId="217" xr:uid="{E47CC07B-565E-4CD4-8E1D-5E363A1EC1E0}"/>
    <cellStyle name="SAPBEXresDataEmph" xfId="78" xr:uid="{82017055-5B58-4CB4-A5CE-E4AC6793CF54}"/>
    <cellStyle name="SAPBEXresDataEmph 2" xfId="218" xr:uid="{E58C4DBF-D5D0-4BCE-A3BA-F3FA8913DC80}"/>
    <cellStyle name="SAPBEXresItem" xfId="79" xr:uid="{535868A9-7820-464F-AEC6-047F7CAA1798}"/>
    <cellStyle name="SAPBEXresItem 2" xfId="219" xr:uid="{6E9AAF6C-4089-4AB6-ACE0-5935E677AA4B}"/>
    <cellStyle name="SAPBEXresItemX" xfId="80" xr:uid="{7AC8C53D-1CCE-4567-A4AC-EF85D623521F}"/>
    <cellStyle name="SAPBEXresItemX 2" xfId="220" xr:uid="{CF31DF67-2BE9-4DAC-BCB5-D897701F9E68}"/>
    <cellStyle name="SAPBEXstdData" xfId="81" xr:uid="{6CB7659A-EE42-4530-843C-217B8621573A}"/>
    <cellStyle name="SAPBEXstdData 2" xfId="221" xr:uid="{9673A365-E113-462A-BFE1-798A65EA430A}"/>
    <cellStyle name="SAPBEXstdData 2 2" xfId="250" xr:uid="{869FB374-3357-4CCC-9CBF-0007C1548956}"/>
    <cellStyle name="SAPBEXstdData 3" xfId="132" xr:uid="{E4945C19-27D6-4800-B323-DC45F793AA74}"/>
    <cellStyle name="SAPBEXstdDataEmph" xfId="82" xr:uid="{B5029AE2-94D3-44FF-8A27-A378613348A5}"/>
    <cellStyle name="SAPBEXstdDataEmph 2" xfId="222" xr:uid="{6CA31A72-807D-42FB-B76D-6DF56F32A6DF}"/>
    <cellStyle name="SAPBEXstdItem" xfId="83" xr:uid="{BA27FC2F-8E35-418B-897B-D188ECB83F2F}"/>
    <cellStyle name="SAPBEXstdItem 2" xfId="223" xr:uid="{95131E39-8183-4052-9AFE-41B9F9350034}"/>
    <cellStyle name="SAPBEXstdItem 2 2" xfId="319" xr:uid="{551E018C-F195-4FCA-9065-A345B4BC6851}"/>
    <cellStyle name="SAPBEXstdItem 3" xfId="133" xr:uid="{3AB2DE67-966B-4F93-9706-72CA0480FEBA}"/>
    <cellStyle name="SAPBEXstdItemX" xfId="84" xr:uid="{ACB5FEB8-16D6-4814-817D-6AA7FBF09595}"/>
    <cellStyle name="SAPBEXstdItemX 2" xfId="224" xr:uid="{8F9C80D9-DE4A-4F8C-A844-B7610B1B2F59}"/>
    <cellStyle name="SAPBEXtitle" xfId="85" xr:uid="{93CE56F2-1F18-464C-8E49-1499981FC22D}"/>
    <cellStyle name="SAPBEXtitle 2" xfId="225" xr:uid="{9298701D-8C7A-4C6D-9B0F-EC80D5A6D4E5}"/>
    <cellStyle name="SAPBEXunassignedItem" xfId="86" xr:uid="{ACA339BB-4CA3-4047-8F4B-8828386307E2}"/>
    <cellStyle name="SAPBEXunassignedItem 2" xfId="134" xr:uid="{861E28E9-CDBF-4A62-A4FF-EE2CE20D07BE}"/>
    <cellStyle name="SAPBEXundefined" xfId="87" xr:uid="{49AEECA8-E82C-42F5-92D4-17BDC1799B2B}"/>
    <cellStyle name="SAPBEXundefined 2" xfId="226" xr:uid="{FB91D852-AC3C-437F-A8BB-7279D1153DEF}"/>
    <cellStyle name="Sheet Title" xfId="88" xr:uid="{3477FF86-8035-4403-9099-4947D0BC3F4A}"/>
    <cellStyle name="Style 1" xfId="1" xr:uid="{00000000-0005-0000-0000-000004000000}"/>
    <cellStyle name="Table" xfId="229" xr:uid="{84A03860-E78A-4B0C-BA7E-257440944DE7}"/>
    <cellStyle name="Total 2" xfId="135" xr:uid="{09536C8A-B7FA-4604-86BC-4D2DCBB3B45C}"/>
    <cellStyle name="Total 3" xfId="89" xr:uid="{FDD47980-7875-4DF5-8944-EA7501DBEA45}"/>
    <cellStyle name="Tusental_A-listan (fixad)" xfId="230" xr:uid="{4134DFFC-429F-4FEC-A685-1226C136B448}"/>
    <cellStyle name="Valuta_NPV" xfId="231" xr:uid="{7C68F085-B2BA-43DE-AEB1-F90931F2AD93}"/>
    <cellStyle name="Warning Text 2" xfId="136" xr:uid="{F7C65C1E-97A5-459C-87D6-A84FEE83F621}"/>
    <cellStyle name="Warning Text 3" xfId="90" xr:uid="{311A4BBF-8C10-4143-97F9-45889A92716E}"/>
    <cellStyle name="WHead - Style2" xfId="232" xr:uid="{2D4116D2-14B6-4D6A-A528-679E4515CC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zoomScaleNormal="100" workbookViewId="0">
      <selection activeCell="M11" sqref="M11"/>
    </sheetView>
  </sheetViews>
  <sheetFormatPr defaultColWidth="9.42578125" defaultRowHeight="15"/>
  <cols>
    <col min="1" max="8" width="9.42578125" style="73"/>
    <col min="9" max="9" width="15.42578125" style="73" customWidth="1"/>
    <col min="10" max="16384" width="9.42578125" style="73"/>
  </cols>
  <sheetData>
    <row r="1" spans="1:14" ht="15.75">
      <c r="A1" s="218" t="s">
        <v>0</v>
      </c>
      <c r="B1" s="219"/>
      <c r="C1" s="219"/>
      <c r="D1" s="71"/>
      <c r="E1" s="71"/>
      <c r="F1" s="71"/>
      <c r="G1" s="71"/>
      <c r="H1" s="71"/>
      <c r="I1" s="71"/>
      <c r="J1" s="72"/>
    </row>
    <row r="2" spans="1:14" ht="14.85" customHeight="1">
      <c r="A2" s="220" t="s">
        <v>1</v>
      </c>
      <c r="B2" s="221"/>
      <c r="C2" s="221"/>
      <c r="D2" s="221"/>
      <c r="E2" s="221"/>
      <c r="F2" s="221"/>
      <c r="G2" s="221"/>
      <c r="H2" s="221"/>
      <c r="I2" s="221"/>
      <c r="J2" s="222"/>
      <c r="N2" s="120" t="s">
        <v>491</v>
      </c>
    </row>
    <row r="3" spans="1:14">
      <c r="A3" s="74"/>
      <c r="B3" s="75"/>
      <c r="C3" s="75"/>
      <c r="D3" s="75"/>
      <c r="E3" s="75"/>
      <c r="F3" s="75"/>
      <c r="G3" s="75"/>
      <c r="H3" s="75"/>
      <c r="I3" s="75"/>
      <c r="J3" s="76"/>
      <c r="N3" s="120" t="s">
        <v>492</v>
      </c>
    </row>
    <row r="4" spans="1:14" ht="33.6" customHeight="1">
      <c r="A4" s="223" t="s">
        <v>2</v>
      </c>
      <c r="B4" s="224"/>
      <c r="C4" s="224"/>
      <c r="D4" s="224"/>
      <c r="E4" s="225">
        <v>43831</v>
      </c>
      <c r="F4" s="226"/>
      <c r="G4" s="77" t="s">
        <v>3</v>
      </c>
      <c r="H4" s="225">
        <v>44196</v>
      </c>
      <c r="I4" s="226"/>
      <c r="J4" s="78"/>
      <c r="N4" s="120" t="s">
        <v>493</v>
      </c>
    </row>
    <row r="5" spans="1:14" s="79" customFormat="1" ht="10.35" customHeight="1">
      <c r="A5" s="227"/>
      <c r="B5" s="228"/>
      <c r="C5" s="228"/>
      <c r="D5" s="228"/>
      <c r="E5" s="228"/>
      <c r="F5" s="228"/>
      <c r="G5" s="228"/>
      <c r="H5" s="228"/>
      <c r="I5" s="228"/>
      <c r="J5" s="229"/>
      <c r="N5" s="121" t="s">
        <v>494</v>
      </c>
    </row>
    <row r="6" spans="1:14" ht="20.85" customHeight="1">
      <c r="A6" s="80"/>
      <c r="B6" s="81" t="s">
        <v>4</v>
      </c>
      <c r="C6" s="82"/>
      <c r="D6" s="82"/>
      <c r="E6" s="88">
        <v>2020</v>
      </c>
      <c r="F6" s="83"/>
      <c r="G6" s="77"/>
      <c r="H6" s="83"/>
      <c r="I6" s="84"/>
      <c r="J6" s="85"/>
      <c r="N6" s="120"/>
    </row>
    <row r="7" spans="1:14" s="87" customFormat="1" ht="11.1" customHeight="1">
      <c r="A7" s="80"/>
      <c r="B7" s="82"/>
      <c r="C7" s="82"/>
      <c r="D7" s="82"/>
      <c r="E7" s="86"/>
      <c r="F7" s="86"/>
      <c r="G7" s="77"/>
      <c r="H7" s="83"/>
      <c r="I7" s="84"/>
      <c r="J7" s="85"/>
    </row>
    <row r="8" spans="1:14" ht="20.85" customHeight="1">
      <c r="A8" s="80"/>
      <c r="B8" s="81" t="s">
        <v>5</v>
      </c>
      <c r="C8" s="82"/>
      <c r="D8" s="82"/>
      <c r="E8" s="88" t="s">
        <v>494</v>
      </c>
      <c r="F8" s="83"/>
      <c r="G8" s="77"/>
      <c r="H8" s="83"/>
      <c r="I8" s="84"/>
      <c r="J8" s="85"/>
    </row>
    <row r="9" spans="1:14" s="87" customFormat="1" ht="11.1" customHeight="1">
      <c r="A9" s="80"/>
      <c r="B9" s="82"/>
      <c r="C9" s="82"/>
      <c r="D9" s="82"/>
      <c r="E9" s="86"/>
      <c r="F9" s="86"/>
      <c r="G9" s="77"/>
      <c r="H9" s="86"/>
      <c r="I9" s="89"/>
      <c r="J9" s="85"/>
    </row>
    <row r="10" spans="1:14" ht="38.1" customHeight="1">
      <c r="A10" s="214" t="s">
        <v>6</v>
      </c>
      <c r="B10" s="215"/>
      <c r="C10" s="215"/>
      <c r="D10" s="215"/>
      <c r="E10" s="215"/>
      <c r="F10" s="215"/>
      <c r="G10" s="215"/>
      <c r="H10" s="215"/>
      <c r="I10" s="215"/>
      <c r="J10" s="90"/>
    </row>
    <row r="11" spans="1:14" ht="24.6" customHeight="1">
      <c r="A11" s="202" t="s">
        <v>7</v>
      </c>
      <c r="B11" s="216"/>
      <c r="C11" s="208" t="s">
        <v>495</v>
      </c>
      <c r="D11" s="209"/>
      <c r="E11" s="91"/>
      <c r="F11" s="175" t="s">
        <v>8</v>
      </c>
      <c r="G11" s="212"/>
      <c r="H11" s="190" t="s">
        <v>521</v>
      </c>
      <c r="I11" s="191"/>
      <c r="J11" s="92"/>
    </row>
    <row r="12" spans="1:14" ht="14.85" customHeight="1">
      <c r="A12" s="93"/>
      <c r="B12" s="94"/>
      <c r="C12" s="94"/>
      <c r="D12" s="94"/>
      <c r="E12" s="217"/>
      <c r="F12" s="217"/>
      <c r="G12" s="217"/>
      <c r="H12" s="217"/>
      <c r="I12" s="95"/>
      <c r="J12" s="92"/>
    </row>
    <row r="13" spans="1:14" ht="21" customHeight="1">
      <c r="A13" s="174" t="s">
        <v>9</v>
      </c>
      <c r="B13" s="212"/>
      <c r="C13" s="208" t="s">
        <v>496</v>
      </c>
      <c r="D13" s="209"/>
      <c r="E13" s="230"/>
      <c r="F13" s="217"/>
      <c r="G13" s="217"/>
      <c r="H13" s="217"/>
      <c r="I13" s="95"/>
      <c r="J13" s="92"/>
    </row>
    <row r="14" spans="1:14" ht="11.1" customHeight="1">
      <c r="A14" s="91"/>
      <c r="B14" s="95"/>
      <c r="C14" s="94"/>
      <c r="D14" s="94"/>
      <c r="E14" s="181"/>
      <c r="F14" s="181"/>
      <c r="G14" s="181"/>
      <c r="H14" s="181"/>
      <c r="I14" s="94"/>
      <c r="J14" s="96"/>
    </row>
    <row r="15" spans="1:14" ht="23.1" customHeight="1">
      <c r="A15" s="174" t="s">
        <v>10</v>
      </c>
      <c r="B15" s="212"/>
      <c r="C15" s="208" t="s">
        <v>497</v>
      </c>
      <c r="D15" s="209"/>
      <c r="E15" s="213"/>
      <c r="F15" s="204"/>
      <c r="G15" s="97" t="s">
        <v>11</v>
      </c>
      <c r="H15" s="190" t="s">
        <v>520</v>
      </c>
      <c r="I15" s="191"/>
      <c r="J15" s="98"/>
    </row>
    <row r="16" spans="1:14" ht="11.1" customHeight="1">
      <c r="A16" s="91"/>
      <c r="B16" s="95"/>
      <c r="C16" s="94"/>
      <c r="D16" s="94"/>
      <c r="E16" s="181"/>
      <c r="F16" s="181"/>
      <c r="G16" s="181"/>
      <c r="H16" s="181"/>
      <c r="I16" s="94"/>
      <c r="J16" s="96"/>
    </row>
    <row r="17" spans="1:10" ht="23.1" customHeight="1">
      <c r="A17" s="99"/>
      <c r="B17" s="97" t="s">
        <v>12</v>
      </c>
      <c r="C17" s="208" t="s">
        <v>522</v>
      </c>
      <c r="D17" s="209"/>
      <c r="E17" s="100"/>
      <c r="F17" s="100"/>
      <c r="G17" s="100"/>
      <c r="H17" s="100"/>
      <c r="I17" s="100"/>
      <c r="J17" s="98"/>
    </row>
    <row r="18" spans="1:10">
      <c r="A18" s="210"/>
      <c r="B18" s="211"/>
      <c r="C18" s="181"/>
      <c r="D18" s="181"/>
      <c r="E18" s="181"/>
      <c r="F18" s="181"/>
      <c r="G18" s="181"/>
      <c r="H18" s="181"/>
      <c r="I18" s="94"/>
      <c r="J18" s="96"/>
    </row>
    <row r="19" spans="1:10">
      <c r="A19" s="202" t="s">
        <v>13</v>
      </c>
      <c r="B19" s="203"/>
      <c r="C19" s="183" t="s">
        <v>498</v>
      </c>
      <c r="D19" s="184"/>
      <c r="E19" s="184"/>
      <c r="F19" s="184"/>
      <c r="G19" s="184"/>
      <c r="H19" s="184"/>
      <c r="I19" s="184"/>
      <c r="J19" s="185"/>
    </row>
    <row r="20" spans="1:10">
      <c r="A20" s="93"/>
      <c r="B20" s="94"/>
      <c r="C20" s="101"/>
      <c r="D20" s="94"/>
      <c r="E20" s="181"/>
      <c r="F20" s="181"/>
      <c r="G20" s="181"/>
      <c r="H20" s="181"/>
      <c r="I20" s="94"/>
      <c r="J20" s="96"/>
    </row>
    <row r="21" spans="1:10">
      <c r="A21" s="202" t="s">
        <v>14</v>
      </c>
      <c r="B21" s="203"/>
      <c r="C21" s="190">
        <v>10000</v>
      </c>
      <c r="D21" s="191"/>
      <c r="E21" s="181"/>
      <c r="F21" s="181"/>
      <c r="G21" s="183" t="s">
        <v>499</v>
      </c>
      <c r="H21" s="184"/>
      <c r="I21" s="184"/>
      <c r="J21" s="185"/>
    </row>
    <row r="22" spans="1:10">
      <c r="A22" s="93"/>
      <c r="B22" s="94"/>
      <c r="C22" s="94"/>
      <c r="D22" s="94"/>
      <c r="E22" s="181"/>
      <c r="F22" s="181"/>
      <c r="G22" s="181"/>
      <c r="H22" s="181"/>
      <c r="I22" s="94"/>
      <c r="J22" s="96"/>
    </row>
    <row r="23" spans="1:10">
      <c r="A23" s="202" t="s">
        <v>15</v>
      </c>
      <c r="B23" s="203"/>
      <c r="C23" s="183" t="s">
        <v>500</v>
      </c>
      <c r="D23" s="184"/>
      <c r="E23" s="184"/>
      <c r="F23" s="184"/>
      <c r="G23" s="184"/>
      <c r="H23" s="184"/>
      <c r="I23" s="184"/>
      <c r="J23" s="185"/>
    </row>
    <row r="24" spans="1:10">
      <c r="A24" s="93"/>
      <c r="B24" s="94"/>
      <c r="C24" s="94"/>
      <c r="D24" s="94"/>
      <c r="E24" s="181"/>
      <c r="F24" s="181"/>
      <c r="G24" s="181"/>
      <c r="H24" s="181"/>
      <c r="I24" s="94"/>
      <c r="J24" s="96"/>
    </row>
    <row r="25" spans="1:10">
      <c r="A25" s="202" t="s">
        <v>16</v>
      </c>
      <c r="B25" s="203"/>
      <c r="C25" s="205" t="s">
        <v>501</v>
      </c>
      <c r="D25" s="206"/>
      <c r="E25" s="206"/>
      <c r="F25" s="206"/>
      <c r="G25" s="206"/>
      <c r="H25" s="206"/>
      <c r="I25" s="206"/>
      <c r="J25" s="207"/>
    </row>
    <row r="26" spans="1:10">
      <c r="A26" s="93"/>
      <c r="B26" s="94"/>
      <c r="C26" s="101"/>
      <c r="D26" s="94"/>
      <c r="E26" s="181"/>
      <c r="F26" s="181"/>
      <c r="G26" s="181"/>
      <c r="H26" s="181"/>
      <c r="I26" s="94"/>
      <c r="J26" s="96"/>
    </row>
    <row r="27" spans="1:10">
      <c r="A27" s="202" t="s">
        <v>17</v>
      </c>
      <c r="B27" s="203"/>
      <c r="C27" s="205" t="s">
        <v>502</v>
      </c>
      <c r="D27" s="206"/>
      <c r="E27" s="206"/>
      <c r="F27" s="206"/>
      <c r="G27" s="206"/>
      <c r="H27" s="206"/>
      <c r="I27" s="206"/>
      <c r="J27" s="207"/>
    </row>
    <row r="28" spans="1:10" ht="14.1" customHeight="1">
      <c r="A28" s="93"/>
      <c r="B28" s="94"/>
      <c r="C28" s="101"/>
      <c r="D28" s="94"/>
      <c r="E28" s="181"/>
      <c r="F28" s="181"/>
      <c r="G28" s="181"/>
      <c r="H28" s="181"/>
      <c r="I28" s="94"/>
      <c r="J28" s="96"/>
    </row>
    <row r="29" spans="1:10" ht="23.1" customHeight="1">
      <c r="A29" s="174" t="s">
        <v>18</v>
      </c>
      <c r="B29" s="203"/>
      <c r="C29" s="102">
        <v>3205</v>
      </c>
      <c r="D29" s="103"/>
      <c r="E29" s="186"/>
      <c r="F29" s="186"/>
      <c r="G29" s="186"/>
      <c r="H29" s="186"/>
      <c r="I29" s="104"/>
      <c r="J29" s="105"/>
    </row>
    <row r="30" spans="1:10">
      <c r="A30" s="93"/>
      <c r="B30" s="94"/>
      <c r="C30" s="94"/>
      <c r="D30" s="94"/>
      <c r="E30" s="181"/>
      <c r="F30" s="181"/>
      <c r="G30" s="181"/>
      <c r="H30" s="181"/>
      <c r="I30" s="104"/>
      <c r="J30" s="105"/>
    </row>
    <row r="31" spans="1:10">
      <c r="A31" s="202" t="s">
        <v>19</v>
      </c>
      <c r="B31" s="203"/>
      <c r="C31" s="117" t="s">
        <v>503</v>
      </c>
      <c r="D31" s="201" t="s">
        <v>20</v>
      </c>
      <c r="E31" s="188"/>
      <c r="F31" s="188"/>
      <c r="G31" s="188"/>
      <c r="H31" s="106"/>
      <c r="I31" s="107" t="s">
        <v>21</v>
      </c>
      <c r="J31" s="108" t="s">
        <v>22</v>
      </c>
    </row>
    <row r="32" spans="1:10">
      <c r="A32" s="202"/>
      <c r="B32" s="203"/>
      <c r="C32" s="109"/>
      <c r="D32" s="77"/>
      <c r="E32" s="204"/>
      <c r="F32" s="204"/>
      <c r="G32" s="204"/>
      <c r="H32" s="204"/>
      <c r="I32" s="104"/>
      <c r="J32" s="105"/>
    </row>
    <row r="33" spans="1:10">
      <c r="A33" s="202" t="s">
        <v>23</v>
      </c>
      <c r="B33" s="203"/>
      <c r="C33" s="102" t="s">
        <v>546</v>
      </c>
      <c r="D33" s="201" t="s">
        <v>24</v>
      </c>
      <c r="E33" s="188"/>
      <c r="F33" s="188"/>
      <c r="G33" s="188"/>
      <c r="H33" s="100"/>
      <c r="I33" s="107" t="s">
        <v>25</v>
      </c>
      <c r="J33" s="108" t="s">
        <v>26</v>
      </c>
    </row>
    <row r="34" spans="1:10">
      <c r="A34" s="93"/>
      <c r="B34" s="94"/>
      <c r="C34" s="94"/>
      <c r="D34" s="94"/>
      <c r="E34" s="181"/>
      <c r="F34" s="181"/>
      <c r="G34" s="181"/>
      <c r="H34" s="181"/>
      <c r="I34" s="94"/>
      <c r="J34" s="96"/>
    </row>
    <row r="35" spans="1:10">
      <c r="A35" s="201" t="s">
        <v>27</v>
      </c>
      <c r="B35" s="188"/>
      <c r="C35" s="188"/>
      <c r="D35" s="188"/>
      <c r="E35" s="188" t="s">
        <v>28</v>
      </c>
      <c r="F35" s="188"/>
      <c r="G35" s="188"/>
      <c r="H35" s="188"/>
      <c r="I35" s="188"/>
      <c r="J35" s="110" t="s">
        <v>29</v>
      </c>
    </row>
    <row r="36" spans="1:10">
      <c r="A36" s="93"/>
      <c r="B36" s="94"/>
      <c r="C36" s="94"/>
      <c r="D36" s="94"/>
      <c r="E36" s="181"/>
      <c r="F36" s="181"/>
      <c r="G36" s="181"/>
      <c r="H36" s="181"/>
      <c r="I36" s="94"/>
      <c r="J36" s="105"/>
    </row>
    <row r="37" spans="1:10">
      <c r="A37" s="196" t="s">
        <v>504</v>
      </c>
      <c r="B37" s="197"/>
      <c r="C37" s="197"/>
      <c r="D37" s="197"/>
      <c r="E37" s="196" t="s">
        <v>509</v>
      </c>
      <c r="F37" s="197"/>
      <c r="G37" s="197"/>
      <c r="H37" s="197"/>
      <c r="I37" s="198"/>
      <c r="J37" s="124">
        <v>1449613</v>
      </c>
    </row>
    <row r="38" spans="1:10">
      <c r="A38" s="93"/>
      <c r="B38" s="94"/>
      <c r="C38" s="101"/>
      <c r="D38" s="200"/>
      <c r="E38" s="200"/>
      <c r="F38" s="200"/>
      <c r="G38" s="200"/>
      <c r="H38" s="200"/>
      <c r="I38" s="200"/>
      <c r="J38" s="96"/>
    </row>
    <row r="39" spans="1:10">
      <c r="A39" s="196" t="s">
        <v>505</v>
      </c>
      <c r="B39" s="197"/>
      <c r="C39" s="197"/>
      <c r="D39" s="198"/>
      <c r="E39" s="196" t="s">
        <v>523</v>
      </c>
      <c r="F39" s="197"/>
      <c r="G39" s="197"/>
      <c r="H39" s="197"/>
      <c r="I39" s="198"/>
      <c r="J39" s="102" t="s">
        <v>513</v>
      </c>
    </row>
    <row r="40" spans="1:10">
      <c r="A40" s="93"/>
      <c r="B40" s="94"/>
      <c r="C40" s="101"/>
      <c r="D40" s="111"/>
      <c r="E40" s="200"/>
      <c r="F40" s="200"/>
      <c r="G40" s="200"/>
      <c r="H40" s="200"/>
      <c r="I40" s="95"/>
      <c r="J40" s="96"/>
    </row>
    <row r="41" spans="1:10">
      <c r="A41" s="196" t="s">
        <v>506</v>
      </c>
      <c r="B41" s="197"/>
      <c r="C41" s="197"/>
      <c r="D41" s="198"/>
      <c r="E41" s="196" t="s">
        <v>510</v>
      </c>
      <c r="F41" s="197"/>
      <c r="G41" s="197"/>
      <c r="H41" s="197"/>
      <c r="I41" s="198"/>
      <c r="J41" s="102">
        <v>70633647</v>
      </c>
    </row>
    <row r="42" spans="1:10">
      <c r="A42" s="93"/>
      <c r="B42" s="94"/>
      <c r="C42" s="101"/>
      <c r="D42" s="111"/>
      <c r="E42" s="200"/>
      <c r="F42" s="200"/>
      <c r="G42" s="200"/>
      <c r="H42" s="200"/>
      <c r="I42" s="95"/>
      <c r="J42" s="96"/>
    </row>
    <row r="43" spans="1:10">
      <c r="A43" s="196" t="s">
        <v>507</v>
      </c>
      <c r="B43" s="197"/>
      <c r="C43" s="197"/>
      <c r="D43" s="198"/>
      <c r="E43" s="196" t="s">
        <v>511</v>
      </c>
      <c r="F43" s="197"/>
      <c r="G43" s="197"/>
      <c r="H43" s="197"/>
      <c r="I43" s="198"/>
      <c r="J43" s="102">
        <v>80921748</v>
      </c>
    </row>
    <row r="44" spans="1:10">
      <c r="A44" s="112"/>
      <c r="B44" s="101"/>
      <c r="C44" s="194"/>
      <c r="D44" s="194"/>
      <c r="E44" s="181"/>
      <c r="F44" s="181"/>
      <c r="G44" s="194"/>
      <c r="H44" s="194"/>
      <c r="I44" s="194"/>
      <c r="J44" s="96"/>
    </row>
    <row r="45" spans="1:10">
      <c r="A45" s="196" t="s">
        <v>508</v>
      </c>
      <c r="B45" s="197"/>
      <c r="C45" s="197"/>
      <c r="D45" s="198"/>
      <c r="E45" s="196" t="s">
        <v>512</v>
      </c>
      <c r="F45" s="197"/>
      <c r="G45" s="197"/>
      <c r="H45" s="197"/>
      <c r="I45" s="198"/>
      <c r="J45" s="102">
        <v>192753195</v>
      </c>
    </row>
    <row r="46" spans="1:10">
      <c r="A46" s="112"/>
      <c r="B46" s="101"/>
      <c r="C46" s="101"/>
      <c r="D46" s="94"/>
      <c r="E46" s="199"/>
      <c r="F46" s="199"/>
      <c r="G46" s="194"/>
      <c r="H46" s="194"/>
      <c r="I46" s="94"/>
      <c r="J46" s="96"/>
    </row>
    <row r="47" spans="1:10">
      <c r="A47" s="196"/>
      <c r="B47" s="197"/>
      <c r="C47" s="197"/>
      <c r="D47" s="198"/>
      <c r="E47" s="196"/>
      <c r="F47" s="197"/>
      <c r="G47" s="197"/>
      <c r="H47" s="197"/>
      <c r="I47" s="198"/>
      <c r="J47" s="102"/>
    </row>
    <row r="48" spans="1:10">
      <c r="A48" s="112"/>
      <c r="B48" s="101"/>
      <c r="C48" s="101"/>
      <c r="D48" s="94"/>
      <c r="E48" s="181"/>
      <c r="F48" s="181"/>
      <c r="G48" s="194"/>
      <c r="H48" s="194"/>
      <c r="I48" s="94"/>
      <c r="J48" s="113" t="s">
        <v>30</v>
      </c>
    </row>
    <row r="49" spans="1:10">
      <c r="A49" s="112"/>
      <c r="B49" s="101"/>
      <c r="C49" s="101"/>
      <c r="D49" s="94"/>
      <c r="E49" s="181"/>
      <c r="F49" s="181"/>
      <c r="G49" s="194"/>
      <c r="H49" s="194"/>
      <c r="I49" s="94"/>
      <c r="J49" s="113" t="s">
        <v>31</v>
      </c>
    </row>
    <row r="50" spans="1:10" ht="14.85" customHeight="1">
      <c r="A50" s="174" t="s">
        <v>32</v>
      </c>
      <c r="B50" s="175"/>
      <c r="C50" s="190" t="s">
        <v>514</v>
      </c>
      <c r="D50" s="191"/>
      <c r="E50" s="192" t="s">
        <v>33</v>
      </c>
      <c r="F50" s="193"/>
      <c r="G50" s="183"/>
      <c r="H50" s="184"/>
      <c r="I50" s="184"/>
      <c r="J50" s="185"/>
    </row>
    <row r="51" spans="1:10">
      <c r="A51" s="112"/>
      <c r="B51" s="101"/>
      <c r="C51" s="194"/>
      <c r="D51" s="194"/>
      <c r="E51" s="181"/>
      <c r="F51" s="181"/>
      <c r="G51" s="195" t="s">
        <v>34</v>
      </c>
      <c r="H51" s="195"/>
      <c r="I51" s="195"/>
      <c r="J51" s="85"/>
    </row>
    <row r="52" spans="1:10" ht="14.1" customHeight="1">
      <c r="A52" s="174" t="s">
        <v>35</v>
      </c>
      <c r="B52" s="175"/>
      <c r="C52" s="183" t="s">
        <v>515</v>
      </c>
      <c r="D52" s="184"/>
      <c r="E52" s="184"/>
      <c r="F52" s="184"/>
      <c r="G52" s="184"/>
      <c r="H52" s="184"/>
      <c r="I52" s="184"/>
      <c r="J52" s="185"/>
    </row>
    <row r="53" spans="1:10">
      <c r="A53" s="93"/>
      <c r="B53" s="94"/>
      <c r="C53" s="186" t="s">
        <v>36</v>
      </c>
      <c r="D53" s="186"/>
      <c r="E53" s="186"/>
      <c r="F53" s="186"/>
      <c r="G53" s="186"/>
      <c r="H53" s="186"/>
      <c r="I53" s="186"/>
      <c r="J53" s="96"/>
    </row>
    <row r="54" spans="1:10">
      <c r="A54" s="174" t="s">
        <v>37</v>
      </c>
      <c r="B54" s="175"/>
      <c r="C54" s="187" t="s">
        <v>516</v>
      </c>
      <c r="D54" s="184"/>
      <c r="E54" s="185"/>
      <c r="F54" s="181"/>
      <c r="G54" s="181"/>
      <c r="H54" s="188"/>
      <c r="I54" s="188"/>
      <c r="J54" s="189"/>
    </row>
    <row r="55" spans="1:10">
      <c r="A55" s="93"/>
      <c r="B55" s="94"/>
      <c r="C55" s="101"/>
      <c r="D55" s="94"/>
      <c r="E55" s="181"/>
      <c r="F55" s="181"/>
      <c r="G55" s="181"/>
      <c r="H55" s="181"/>
      <c r="I55" s="94"/>
      <c r="J55" s="96"/>
    </row>
    <row r="56" spans="1:10" ht="14.85" customHeight="1">
      <c r="A56" s="174" t="s">
        <v>38</v>
      </c>
      <c r="B56" s="175"/>
      <c r="C56" s="182" t="s">
        <v>517</v>
      </c>
      <c r="D56" s="177"/>
      <c r="E56" s="177"/>
      <c r="F56" s="177"/>
      <c r="G56" s="177"/>
      <c r="H56" s="177"/>
      <c r="I56" s="177"/>
      <c r="J56" s="178"/>
    </row>
    <row r="57" spans="1:10">
      <c r="A57" s="93"/>
      <c r="B57" s="94"/>
      <c r="C57" s="94"/>
      <c r="D57" s="94"/>
      <c r="E57" s="181"/>
      <c r="F57" s="181"/>
      <c r="G57" s="181"/>
      <c r="H57" s="181"/>
      <c r="I57" s="94"/>
      <c r="J57" s="96"/>
    </row>
    <row r="58" spans="1:10">
      <c r="A58" s="174" t="s">
        <v>39</v>
      </c>
      <c r="B58" s="175"/>
      <c r="C58" s="176" t="s">
        <v>543</v>
      </c>
      <c r="D58" s="177"/>
      <c r="E58" s="177"/>
      <c r="F58" s="177"/>
      <c r="G58" s="177"/>
      <c r="H58" s="177"/>
      <c r="I58" s="177"/>
      <c r="J58" s="178"/>
    </row>
    <row r="59" spans="1:10" ht="14.85" customHeight="1">
      <c r="A59" s="93"/>
      <c r="B59" s="94"/>
      <c r="C59" s="179" t="s">
        <v>40</v>
      </c>
      <c r="D59" s="179"/>
      <c r="E59" s="179"/>
      <c r="F59" s="179"/>
      <c r="G59" s="94"/>
      <c r="H59" s="94"/>
      <c r="I59" s="94"/>
      <c r="J59" s="96"/>
    </row>
    <row r="60" spans="1:10">
      <c r="A60" s="174" t="s">
        <v>41</v>
      </c>
      <c r="B60" s="175"/>
      <c r="C60" s="176" t="s">
        <v>544</v>
      </c>
      <c r="D60" s="177"/>
      <c r="E60" s="177"/>
      <c r="F60" s="177"/>
      <c r="G60" s="177"/>
      <c r="H60" s="177"/>
      <c r="I60" s="177"/>
      <c r="J60" s="178"/>
    </row>
    <row r="61" spans="1:10" ht="14.85" customHeight="1">
      <c r="A61" s="114"/>
      <c r="B61" s="115"/>
      <c r="C61" s="180" t="s">
        <v>42</v>
      </c>
      <c r="D61" s="180"/>
      <c r="E61" s="180"/>
      <c r="F61" s="180"/>
      <c r="G61" s="180"/>
      <c r="H61" s="115"/>
      <c r="I61" s="115"/>
      <c r="J61" s="116"/>
    </row>
    <row r="68" ht="27" customHeight="1"/>
    <row r="72" ht="38.85" customHeight="1"/>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00" workbookViewId="0">
      <selection activeCell="I125" sqref="I125"/>
    </sheetView>
  </sheetViews>
  <sheetFormatPr defaultColWidth="8.5703125" defaultRowHeight="12.75"/>
  <cols>
    <col min="1" max="7" width="8.5703125" style="11"/>
    <col min="8" max="9" width="16.42578125" style="35" customWidth="1"/>
    <col min="10" max="10" width="10.42578125" style="11" bestFit="1" customWidth="1"/>
    <col min="11" max="16384" width="8.5703125" style="11"/>
  </cols>
  <sheetData>
    <row r="1" spans="1:9">
      <c r="A1" s="238" t="s">
        <v>43</v>
      </c>
      <c r="B1" s="239"/>
      <c r="C1" s="239"/>
      <c r="D1" s="239"/>
      <c r="E1" s="239"/>
      <c r="F1" s="239"/>
      <c r="G1" s="239"/>
      <c r="H1" s="239"/>
      <c r="I1" s="239"/>
    </row>
    <row r="2" spans="1:9" ht="12.6" customHeight="1">
      <c r="A2" s="240" t="s">
        <v>549</v>
      </c>
      <c r="B2" s="241"/>
      <c r="C2" s="241"/>
      <c r="D2" s="241"/>
      <c r="E2" s="241"/>
      <c r="F2" s="241"/>
      <c r="G2" s="241"/>
      <c r="H2" s="241"/>
      <c r="I2" s="241"/>
    </row>
    <row r="3" spans="1:9">
      <c r="A3" s="242" t="s">
        <v>44</v>
      </c>
      <c r="B3" s="243"/>
      <c r="C3" s="243"/>
      <c r="D3" s="243"/>
      <c r="E3" s="243"/>
      <c r="F3" s="243"/>
      <c r="G3" s="243"/>
      <c r="H3" s="243"/>
      <c r="I3" s="243"/>
    </row>
    <row r="4" spans="1:9" ht="12.6" customHeight="1">
      <c r="A4" s="244" t="s">
        <v>519</v>
      </c>
      <c r="B4" s="245"/>
      <c r="C4" s="245"/>
      <c r="D4" s="245"/>
      <c r="E4" s="245"/>
      <c r="F4" s="245"/>
      <c r="G4" s="245"/>
      <c r="H4" s="245"/>
      <c r="I4" s="246"/>
    </row>
    <row r="5" spans="1:9" ht="45">
      <c r="A5" s="249" t="s">
        <v>45</v>
      </c>
      <c r="B5" s="250"/>
      <c r="C5" s="250"/>
      <c r="D5" s="250"/>
      <c r="E5" s="250"/>
      <c r="F5" s="250"/>
      <c r="G5" s="12" t="s">
        <v>46</v>
      </c>
      <c r="H5" s="14" t="s">
        <v>47</v>
      </c>
      <c r="I5" s="14" t="s">
        <v>48</v>
      </c>
    </row>
    <row r="6" spans="1:9">
      <c r="A6" s="247">
        <v>1</v>
      </c>
      <c r="B6" s="248"/>
      <c r="C6" s="248"/>
      <c r="D6" s="248"/>
      <c r="E6" s="248"/>
      <c r="F6" s="248"/>
      <c r="G6" s="13">
        <v>2</v>
      </c>
      <c r="H6" s="14">
        <v>3</v>
      </c>
      <c r="I6" s="14">
        <v>4</v>
      </c>
    </row>
    <row r="7" spans="1:9">
      <c r="A7" s="251"/>
      <c r="B7" s="251"/>
      <c r="C7" s="251"/>
      <c r="D7" s="251"/>
      <c r="E7" s="251"/>
      <c r="F7" s="251"/>
      <c r="G7" s="251"/>
      <c r="H7" s="251"/>
      <c r="I7" s="251"/>
    </row>
    <row r="8" spans="1:9" ht="12.75" customHeight="1">
      <c r="A8" s="232" t="s">
        <v>49</v>
      </c>
      <c r="B8" s="232"/>
      <c r="C8" s="232"/>
      <c r="D8" s="232"/>
      <c r="E8" s="232"/>
      <c r="F8" s="232"/>
      <c r="G8" s="15">
        <v>1</v>
      </c>
      <c r="H8" s="33">
        <v>0</v>
      </c>
      <c r="I8" s="33">
        <v>0</v>
      </c>
    </row>
    <row r="9" spans="1:9" ht="12.75" customHeight="1">
      <c r="A9" s="233" t="s">
        <v>50</v>
      </c>
      <c r="B9" s="233"/>
      <c r="C9" s="233"/>
      <c r="D9" s="233"/>
      <c r="E9" s="233"/>
      <c r="F9" s="233"/>
      <c r="G9" s="16">
        <v>2</v>
      </c>
      <c r="H9" s="34">
        <f>H10+H17+H27+H38+H43</f>
        <v>270079643</v>
      </c>
      <c r="I9" s="34">
        <f>I10+I17+I27+I38+I43</f>
        <v>259687508.34</v>
      </c>
    </row>
    <row r="10" spans="1:9" ht="12.75" customHeight="1">
      <c r="A10" s="235" t="s">
        <v>51</v>
      </c>
      <c r="B10" s="235"/>
      <c r="C10" s="235"/>
      <c r="D10" s="235"/>
      <c r="E10" s="235"/>
      <c r="F10" s="235"/>
      <c r="G10" s="16">
        <v>3</v>
      </c>
      <c r="H10" s="34">
        <f>H11+H12+H13+H14+H15+H16</f>
        <v>4411911</v>
      </c>
      <c r="I10" s="34">
        <f>I11+I12+I13+I14+I15+I16</f>
        <v>4522336.1500000004</v>
      </c>
    </row>
    <row r="11" spans="1:9" ht="12.75" customHeight="1">
      <c r="A11" s="231" t="s">
        <v>52</v>
      </c>
      <c r="B11" s="231"/>
      <c r="C11" s="231"/>
      <c r="D11" s="231"/>
      <c r="E11" s="231"/>
      <c r="F11" s="231"/>
      <c r="G11" s="15">
        <v>4</v>
      </c>
      <c r="H11" s="33">
        <v>0</v>
      </c>
      <c r="I11" s="33">
        <v>0</v>
      </c>
    </row>
    <row r="12" spans="1:9" ht="23.1" customHeight="1">
      <c r="A12" s="231" t="s">
        <v>53</v>
      </c>
      <c r="B12" s="231"/>
      <c r="C12" s="231"/>
      <c r="D12" s="231"/>
      <c r="E12" s="231"/>
      <c r="F12" s="231"/>
      <c r="G12" s="15">
        <v>5</v>
      </c>
      <c r="H12" s="33">
        <v>238665</v>
      </c>
      <c r="I12" s="33">
        <v>349090.41</v>
      </c>
    </row>
    <row r="13" spans="1:9" ht="12.75" customHeight="1">
      <c r="A13" s="231" t="s">
        <v>54</v>
      </c>
      <c r="B13" s="231"/>
      <c r="C13" s="231"/>
      <c r="D13" s="231"/>
      <c r="E13" s="231"/>
      <c r="F13" s="231"/>
      <c r="G13" s="15">
        <v>6</v>
      </c>
      <c r="H13" s="33">
        <v>4173246</v>
      </c>
      <c r="I13" s="33">
        <v>4173245.74</v>
      </c>
    </row>
    <row r="14" spans="1:9" ht="12.75" customHeight="1">
      <c r="A14" s="231" t="s">
        <v>55</v>
      </c>
      <c r="B14" s="231"/>
      <c r="C14" s="231"/>
      <c r="D14" s="231"/>
      <c r="E14" s="231"/>
      <c r="F14" s="231"/>
      <c r="G14" s="15">
        <v>7</v>
      </c>
      <c r="H14" s="33">
        <v>0</v>
      </c>
      <c r="I14" s="33">
        <v>0</v>
      </c>
    </row>
    <row r="15" spans="1:9" ht="12.75" customHeight="1">
      <c r="A15" s="231" t="s">
        <v>56</v>
      </c>
      <c r="B15" s="231"/>
      <c r="C15" s="231"/>
      <c r="D15" s="231"/>
      <c r="E15" s="231"/>
      <c r="F15" s="231"/>
      <c r="G15" s="15">
        <v>8</v>
      </c>
      <c r="H15" s="33">
        <v>0</v>
      </c>
      <c r="I15" s="33">
        <v>0</v>
      </c>
    </row>
    <row r="16" spans="1:9" ht="12.75" customHeight="1">
      <c r="A16" s="231" t="s">
        <v>57</v>
      </c>
      <c r="B16" s="231"/>
      <c r="C16" s="231"/>
      <c r="D16" s="231"/>
      <c r="E16" s="231"/>
      <c r="F16" s="231"/>
      <c r="G16" s="15">
        <v>9</v>
      </c>
      <c r="H16" s="33">
        <v>0</v>
      </c>
      <c r="I16" s="33">
        <v>0</v>
      </c>
    </row>
    <row r="17" spans="1:9" ht="12.75" customHeight="1">
      <c r="A17" s="235" t="s">
        <v>58</v>
      </c>
      <c r="B17" s="235"/>
      <c r="C17" s="235"/>
      <c r="D17" s="235"/>
      <c r="E17" s="235"/>
      <c r="F17" s="235"/>
      <c r="G17" s="16">
        <v>10</v>
      </c>
      <c r="H17" s="34">
        <f>H18+H19+H20+H21+H22+H23+H24+H25+H26</f>
        <v>195696284</v>
      </c>
      <c r="I17" s="34">
        <f>I18+I19+I20+I21+I22+I23+I24+I25+I26</f>
        <v>207756431.91999999</v>
      </c>
    </row>
    <row r="18" spans="1:9" ht="12.75" customHeight="1">
      <c r="A18" s="231" t="s">
        <v>59</v>
      </c>
      <c r="B18" s="231"/>
      <c r="C18" s="231"/>
      <c r="D18" s="231"/>
      <c r="E18" s="231"/>
      <c r="F18" s="231"/>
      <c r="G18" s="15">
        <v>11</v>
      </c>
      <c r="H18" s="33">
        <v>15605344</v>
      </c>
      <c r="I18" s="33">
        <v>15605344.050000001</v>
      </c>
    </row>
    <row r="19" spans="1:9" ht="12.75" customHeight="1">
      <c r="A19" s="231" t="s">
        <v>60</v>
      </c>
      <c r="B19" s="231"/>
      <c r="C19" s="231"/>
      <c r="D19" s="231"/>
      <c r="E19" s="231"/>
      <c r="F19" s="231"/>
      <c r="G19" s="15">
        <v>12</v>
      </c>
      <c r="H19" s="33">
        <v>75513360</v>
      </c>
      <c r="I19" s="33">
        <v>77990000.469999999</v>
      </c>
    </row>
    <row r="20" spans="1:9" ht="12.75" customHeight="1">
      <c r="A20" s="231" t="s">
        <v>61</v>
      </c>
      <c r="B20" s="231"/>
      <c r="C20" s="231"/>
      <c r="D20" s="231"/>
      <c r="E20" s="231"/>
      <c r="F20" s="231"/>
      <c r="G20" s="15">
        <v>13</v>
      </c>
      <c r="H20" s="33">
        <v>52145496</v>
      </c>
      <c r="I20" s="33">
        <v>60927030.619999997</v>
      </c>
    </row>
    <row r="21" spans="1:9" ht="12.75" customHeight="1">
      <c r="A21" s="231" t="s">
        <v>62</v>
      </c>
      <c r="B21" s="231"/>
      <c r="C21" s="231"/>
      <c r="D21" s="231"/>
      <c r="E21" s="231"/>
      <c r="F21" s="231"/>
      <c r="G21" s="15">
        <v>14</v>
      </c>
      <c r="H21" s="33">
        <v>23807732</v>
      </c>
      <c r="I21" s="33">
        <v>21111662.300000001</v>
      </c>
    </row>
    <row r="22" spans="1:9" ht="12.75" customHeight="1">
      <c r="A22" s="231" t="s">
        <v>63</v>
      </c>
      <c r="B22" s="231"/>
      <c r="C22" s="231"/>
      <c r="D22" s="231"/>
      <c r="E22" s="231"/>
      <c r="F22" s="231"/>
      <c r="G22" s="15">
        <v>15</v>
      </c>
      <c r="H22" s="33">
        <v>0</v>
      </c>
      <c r="I22" s="33">
        <v>0</v>
      </c>
    </row>
    <row r="23" spans="1:9" ht="12.75" customHeight="1">
      <c r="A23" s="231" t="s">
        <v>64</v>
      </c>
      <c r="B23" s="231"/>
      <c r="C23" s="231"/>
      <c r="D23" s="231"/>
      <c r="E23" s="231"/>
      <c r="F23" s="231"/>
      <c r="G23" s="15">
        <v>16</v>
      </c>
      <c r="H23" s="33">
        <v>0</v>
      </c>
      <c r="I23" s="33">
        <v>0</v>
      </c>
    </row>
    <row r="24" spans="1:9" ht="12.75" customHeight="1">
      <c r="A24" s="231" t="s">
        <v>65</v>
      </c>
      <c r="B24" s="231"/>
      <c r="C24" s="231"/>
      <c r="D24" s="231"/>
      <c r="E24" s="231"/>
      <c r="F24" s="231"/>
      <c r="G24" s="15">
        <v>17</v>
      </c>
      <c r="H24" s="33">
        <v>28563927</v>
      </c>
      <c r="I24" s="33">
        <v>32069750.84</v>
      </c>
    </row>
    <row r="25" spans="1:9" ht="12.75" customHeight="1">
      <c r="A25" s="231" t="s">
        <v>66</v>
      </c>
      <c r="B25" s="231"/>
      <c r="C25" s="231"/>
      <c r="D25" s="231"/>
      <c r="E25" s="231"/>
      <c r="F25" s="231"/>
      <c r="G25" s="15">
        <v>18</v>
      </c>
      <c r="H25" s="33">
        <v>60425</v>
      </c>
      <c r="I25" s="33">
        <v>52643.64</v>
      </c>
    </row>
    <row r="26" spans="1:9" ht="12.75" customHeight="1">
      <c r="A26" s="231" t="s">
        <v>67</v>
      </c>
      <c r="B26" s="231"/>
      <c r="C26" s="231"/>
      <c r="D26" s="231"/>
      <c r="E26" s="231"/>
      <c r="F26" s="231"/>
      <c r="G26" s="15">
        <v>19</v>
      </c>
      <c r="H26" s="33">
        <v>0</v>
      </c>
      <c r="I26" s="33">
        <v>0</v>
      </c>
    </row>
    <row r="27" spans="1:9" ht="12.75" customHeight="1">
      <c r="A27" s="235" t="s">
        <v>68</v>
      </c>
      <c r="B27" s="235"/>
      <c r="C27" s="235"/>
      <c r="D27" s="235"/>
      <c r="E27" s="235"/>
      <c r="F27" s="235"/>
      <c r="G27" s="16">
        <v>20</v>
      </c>
      <c r="H27" s="34">
        <f>SUM(H28:H37)</f>
        <v>31933235</v>
      </c>
      <c r="I27" s="34">
        <f>SUM(I28:I37)</f>
        <v>23742294.300000001</v>
      </c>
    </row>
    <row r="28" spans="1:9" ht="12.75" customHeight="1">
      <c r="A28" s="231" t="s">
        <v>69</v>
      </c>
      <c r="B28" s="231"/>
      <c r="C28" s="231"/>
      <c r="D28" s="231"/>
      <c r="E28" s="231"/>
      <c r="F28" s="231"/>
      <c r="G28" s="15">
        <v>21</v>
      </c>
      <c r="H28" s="33">
        <v>0</v>
      </c>
      <c r="I28" s="33">
        <v>0</v>
      </c>
    </row>
    <row r="29" spans="1:9" ht="12.75" customHeight="1">
      <c r="A29" s="231" t="s">
        <v>70</v>
      </c>
      <c r="B29" s="231"/>
      <c r="C29" s="231"/>
      <c r="D29" s="231"/>
      <c r="E29" s="231"/>
      <c r="F29" s="231"/>
      <c r="G29" s="15">
        <v>22</v>
      </c>
      <c r="H29" s="33">
        <v>0</v>
      </c>
      <c r="I29" s="33">
        <v>0</v>
      </c>
    </row>
    <row r="30" spans="1:9" ht="12.75" customHeight="1">
      <c r="A30" s="231" t="s">
        <v>71</v>
      </c>
      <c r="B30" s="231"/>
      <c r="C30" s="231"/>
      <c r="D30" s="231"/>
      <c r="E30" s="231"/>
      <c r="F30" s="231"/>
      <c r="G30" s="15">
        <v>23</v>
      </c>
      <c r="H30" s="33">
        <v>0</v>
      </c>
      <c r="I30" s="33">
        <v>0</v>
      </c>
    </row>
    <row r="31" spans="1:9" ht="24" customHeight="1">
      <c r="A31" s="231" t="s">
        <v>72</v>
      </c>
      <c r="B31" s="231"/>
      <c r="C31" s="231"/>
      <c r="D31" s="231"/>
      <c r="E31" s="231"/>
      <c r="F31" s="231"/>
      <c r="G31" s="15">
        <v>24</v>
      </c>
      <c r="H31" s="33">
        <v>0</v>
      </c>
      <c r="I31" s="33">
        <v>0</v>
      </c>
    </row>
    <row r="32" spans="1:9" ht="23.85" customHeight="1">
      <c r="A32" s="231" t="s">
        <v>73</v>
      </c>
      <c r="B32" s="231"/>
      <c r="C32" s="231"/>
      <c r="D32" s="231"/>
      <c r="E32" s="231"/>
      <c r="F32" s="231"/>
      <c r="G32" s="15">
        <v>25</v>
      </c>
      <c r="H32" s="33">
        <v>0</v>
      </c>
      <c r="I32" s="33">
        <v>0</v>
      </c>
    </row>
    <row r="33" spans="1:9" ht="21.6" customHeight="1">
      <c r="A33" s="231" t="s">
        <v>74</v>
      </c>
      <c r="B33" s="231"/>
      <c r="C33" s="231"/>
      <c r="D33" s="231"/>
      <c r="E33" s="231"/>
      <c r="F33" s="231"/>
      <c r="G33" s="15">
        <v>26</v>
      </c>
      <c r="H33" s="33">
        <v>0</v>
      </c>
      <c r="I33" s="33">
        <v>0</v>
      </c>
    </row>
    <row r="34" spans="1:9" ht="12.75" customHeight="1">
      <c r="A34" s="231" t="s">
        <v>75</v>
      </c>
      <c r="B34" s="231"/>
      <c r="C34" s="231"/>
      <c r="D34" s="231"/>
      <c r="E34" s="231"/>
      <c r="F34" s="231"/>
      <c r="G34" s="15">
        <v>27</v>
      </c>
      <c r="H34" s="33">
        <v>0</v>
      </c>
      <c r="I34" s="33">
        <v>0</v>
      </c>
    </row>
    <row r="35" spans="1:9" ht="12.75" customHeight="1">
      <c r="A35" s="231" t="s">
        <v>76</v>
      </c>
      <c r="B35" s="231"/>
      <c r="C35" s="231"/>
      <c r="D35" s="231"/>
      <c r="E35" s="231"/>
      <c r="F35" s="231"/>
      <c r="G35" s="15">
        <v>28</v>
      </c>
      <c r="H35" s="33">
        <v>31933235</v>
      </c>
      <c r="I35" s="33">
        <v>23742294.300000001</v>
      </c>
    </row>
    <row r="36" spans="1:9" ht="12.75" customHeight="1">
      <c r="A36" s="231" t="s">
        <v>77</v>
      </c>
      <c r="B36" s="231"/>
      <c r="C36" s="231"/>
      <c r="D36" s="231"/>
      <c r="E36" s="231"/>
      <c r="F36" s="231"/>
      <c r="G36" s="15">
        <v>29</v>
      </c>
      <c r="H36" s="33">
        <v>0</v>
      </c>
      <c r="I36" s="33">
        <v>0</v>
      </c>
    </row>
    <row r="37" spans="1:9" ht="12.75" customHeight="1">
      <c r="A37" s="231" t="s">
        <v>78</v>
      </c>
      <c r="B37" s="231"/>
      <c r="C37" s="231"/>
      <c r="D37" s="231"/>
      <c r="E37" s="231"/>
      <c r="F37" s="231"/>
      <c r="G37" s="15">
        <v>30</v>
      </c>
      <c r="H37" s="33">
        <v>0</v>
      </c>
      <c r="I37" s="33">
        <v>0</v>
      </c>
    </row>
    <row r="38" spans="1:9" ht="12.75" customHeight="1">
      <c r="A38" s="235" t="s">
        <v>79</v>
      </c>
      <c r="B38" s="235"/>
      <c r="C38" s="235"/>
      <c r="D38" s="235"/>
      <c r="E38" s="235"/>
      <c r="F38" s="235"/>
      <c r="G38" s="16">
        <v>31</v>
      </c>
      <c r="H38" s="34">
        <f>H39+H40+H41+H42</f>
        <v>21838478</v>
      </c>
      <c r="I38" s="34">
        <f>I39+I40+I41+I42</f>
        <v>14124953.140000001</v>
      </c>
    </row>
    <row r="39" spans="1:9" ht="12.75" customHeight="1">
      <c r="A39" s="231" t="s">
        <v>80</v>
      </c>
      <c r="B39" s="231"/>
      <c r="C39" s="231"/>
      <c r="D39" s="231"/>
      <c r="E39" s="231"/>
      <c r="F39" s="231"/>
      <c r="G39" s="15">
        <v>32</v>
      </c>
      <c r="H39" s="33">
        <v>0</v>
      </c>
      <c r="I39" s="33">
        <v>0</v>
      </c>
    </row>
    <row r="40" spans="1:9" ht="27" customHeight="1">
      <c r="A40" s="231" t="s">
        <v>81</v>
      </c>
      <c r="B40" s="231"/>
      <c r="C40" s="231"/>
      <c r="D40" s="231"/>
      <c r="E40" s="231"/>
      <c r="F40" s="231"/>
      <c r="G40" s="15">
        <v>33</v>
      </c>
      <c r="H40" s="33">
        <v>0</v>
      </c>
      <c r="I40" s="33">
        <v>0</v>
      </c>
    </row>
    <row r="41" spans="1:9" ht="12.75" customHeight="1">
      <c r="A41" s="231" t="s">
        <v>82</v>
      </c>
      <c r="B41" s="231"/>
      <c r="C41" s="231"/>
      <c r="D41" s="231"/>
      <c r="E41" s="231"/>
      <c r="F41" s="231"/>
      <c r="G41" s="15">
        <v>34</v>
      </c>
      <c r="H41" s="33">
        <v>21361786</v>
      </c>
      <c r="I41" s="33">
        <v>13688818.49</v>
      </c>
    </row>
    <row r="42" spans="1:9" ht="12.75" customHeight="1">
      <c r="A42" s="231" t="s">
        <v>83</v>
      </c>
      <c r="B42" s="231"/>
      <c r="C42" s="231"/>
      <c r="D42" s="231"/>
      <c r="E42" s="231"/>
      <c r="F42" s="231"/>
      <c r="G42" s="15">
        <v>35</v>
      </c>
      <c r="H42" s="33">
        <v>476692</v>
      </c>
      <c r="I42" s="33">
        <v>436134.65</v>
      </c>
    </row>
    <row r="43" spans="1:9" ht="12.75" customHeight="1">
      <c r="A43" s="231" t="s">
        <v>84</v>
      </c>
      <c r="B43" s="231"/>
      <c r="C43" s="231"/>
      <c r="D43" s="231"/>
      <c r="E43" s="231"/>
      <c r="F43" s="231"/>
      <c r="G43" s="15">
        <v>36</v>
      </c>
      <c r="H43" s="33">
        <v>16199735</v>
      </c>
      <c r="I43" s="33">
        <v>9541492.8300000001</v>
      </c>
    </row>
    <row r="44" spans="1:9" ht="12.75" customHeight="1">
      <c r="A44" s="233" t="s">
        <v>85</v>
      </c>
      <c r="B44" s="233"/>
      <c r="C44" s="233"/>
      <c r="D44" s="233"/>
      <c r="E44" s="233"/>
      <c r="F44" s="233"/>
      <c r="G44" s="16">
        <v>37</v>
      </c>
      <c r="H44" s="34">
        <f>H45+H53+H60+H70</f>
        <v>673092656</v>
      </c>
      <c r="I44" s="34">
        <f>I45+I53+I60+I70</f>
        <v>701176686.09000003</v>
      </c>
    </row>
    <row r="45" spans="1:9" ht="12.75" customHeight="1">
      <c r="A45" s="235" t="s">
        <v>86</v>
      </c>
      <c r="B45" s="235"/>
      <c r="C45" s="235"/>
      <c r="D45" s="235"/>
      <c r="E45" s="235"/>
      <c r="F45" s="235"/>
      <c r="G45" s="16">
        <v>38</v>
      </c>
      <c r="H45" s="34">
        <f>SUM(H46:H52)</f>
        <v>173311175</v>
      </c>
      <c r="I45" s="34">
        <f>SUM(I46:I52)</f>
        <v>86616332.020000011</v>
      </c>
    </row>
    <row r="46" spans="1:9" ht="12.75" customHeight="1">
      <c r="A46" s="231" t="s">
        <v>87</v>
      </c>
      <c r="B46" s="231"/>
      <c r="C46" s="231"/>
      <c r="D46" s="231"/>
      <c r="E46" s="231"/>
      <c r="F46" s="231"/>
      <c r="G46" s="15">
        <v>39</v>
      </c>
      <c r="H46" s="33">
        <v>0</v>
      </c>
      <c r="I46" s="33">
        <v>22285407.5</v>
      </c>
    </row>
    <row r="47" spans="1:9" ht="12.75" customHeight="1">
      <c r="A47" s="231" t="s">
        <v>88</v>
      </c>
      <c r="B47" s="231"/>
      <c r="C47" s="231"/>
      <c r="D47" s="231"/>
      <c r="E47" s="231"/>
      <c r="F47" s="231"/>
      <c r="G47" s="15">
        <v>40</v>
      </c>
      <c r="H47" s="33">
        <v>173309085</v>
      </c>
      <c r="I47" s="33">
        <v>64329124.520000003</v>
      </c>
    </row>
    <row r="48" spans="1:9" ht="12.75" customHeight="1">
      <c r="A48" s="231" t="s">
        <v>89</v>
      </c>
      <c r="B48" s="231"/>
      <c r="C48" s="231"/>
      <c r="D48" s="231"/>
      <c r="E48" s="231"/>
      <c r="F48" s="231"/>
      <c r="G48" s="15">
        <v>41</v>
      </c>
      <c r="H48" s="33">
        <v>0</v>
      </c>
      <c r="I48" s="33">
        <v>0</v>
      </c>
    </row>
    <row r="49" spans="1:9" ht="12.75" customHeight="1">
      <c r="A49" s="231" t="s">
        <v>90</v>
      </c>
      <c r="B49" s="231"/>
      <c r="C49" s="231"/>
      <c r="D49" s="231"/>
      <c r="E49" s="231"/>
      <c r="F49" s="231"/>
      <c r="G49" s="15">
        <v>42</v>
      </c>
      <c r="H49" s="33">
        <v>0</v>
      </c>
      <c r="I49" s="33">
        <v>0</v>
      </c>
    </row>
    <row r="50" spans="1:9" ht="12.75" customHeight="1">
      <c r="A50" s="231" t="s">
        <v>91</v>
      </c>
      <c r="B50" s="231"/>
      <c r="C50" s="231"/>
      <c r="D50" s="231"/>
      <c r="E50" s="231"/>
      <c r="F50" s="231"/>
      <c r="G50" s="15">
        <v>43</v>
      </c>
      <c r="H50" s="33">
        <v>2090</v>
      </c>
      <c r="I50" s="33">
        <v>1800</v>
      </c>
    </row>
    <row r="51" spans="1:9" ht="12.75" customHeight="1">
      <c r="A51" s="231" t="s">
        <v>92</v>
      </c>
      <c r="B51" s="231"/>
      <c r="C51" s="231"/>
      <c r="D51" s="231"/>
      <c r="E51" s="231"/>
      <c r="F51" s="231"/>
      <c r="G51" s="15">
        <v>44</v>
      </c>
      <c r="H51" s="33">
        <v>0</v>
      </c>
      <c r="I51" s="33">
        <v>0</v>
      </c>
    </row>
    <row r="52" spans="1:9" ht="12.75" customHeight="1">
      <c r="A52" s="231" t="s">
        <v>93</v>
      </c>
      <c r="B52" s="231"/>
      <c r="C52" s="231"/>
      <c r="D52" s="231"/>
      <c r="E52" s="231"/>
      <c r="F52" s="231"/>
      <c r="G52" s="15">
        <v>45</v>
      </c>
      <c r="H52" s="33">
        <v>0</v>
      </c>
      <c r="I52" s="33">
        <v>0</v>
      </c>
    </row>
    <row r="53" spans="1:9" ht="12.75" customHeight="1">
      <c r="A53" s="235" t="s">
        <v>94</v>
      </c>
      <c r="B53" s="235"/>
      <c r="C53" s="235"/>
      <c r="D53" s="235"/>
      <c r="E53" s="235"/>
      <c r="F53" s="235"/>
      <c r="G53" s="16">
        <v>46</v>
      </c>
      <c r="H53" s="34">
        <f>SUM(H54:H59)</f>
        <v>363983471</v>
      </c>
      <c r="I53" s="34">
        <f>SUM(I54:I59)</f>
        <v>296498370.19</v>
      </c>
    </row>
    <row r="54" spans="1:9" ht="12.75" customHeight="1">
      <c r="A54" s="231" t="s">
        <v>95</v>
      </c>
      <c r="B54" s="231"/>
      <c r="C54" s="231"/>
      <c r="D54" s="231"/>
      <c r="E54" s="231"/>
      <c r="F54" s="231"/>
      <c r="G54" s="15">
        <v>47</v>
      </c>
      <c r="H54" s="33">
        <v>0</v>
      </c>
      <c r="I54" s="33">
        <v>0</v>
      </c>
    </row>
    <row r="55" spans="1:9" ht="23.85" customHeight="1">
      <c r="A55" s="231" t="s">
        <v>96</v>
      </c>
      <c r="B55" s="231"/>
      <c r="C55" s="231"/>
      <c r="D55" s="231"/>
      <c r="E55" s="231"/>
      <c r="F55" s="231"/>
      <c r="G55" s="15">
        <v>48</v>
      </c>
      <c r="H55" s="33">
        <v>116101167</v>
      </c>
      <c r="I55" s="33">
        <v>89001784</v>
      </c>
    </row>
    <row r="56" spans="1:9" ht="12.75" customHeight="1">
      <c r="A56" s="231" t="s">
        <v>97</v>
      </c>
      <c r="B56" s="231"/>
      <c r="C56" s="231"/>
      <c r="D56" s="231"/>
      <c r="E56" s="231"/>
      <c r="F56" s="231"/>
      <c r="G56" s="15">
        <v>49</v>
      </c>
      <c r="H56" s="33">
        <v>215436842</v>
      </c>
      <c r="I56" s="33">
        <v>193332094.55000001</v>
      </c>
    </row>
    <row r="57" spans="1:9" ht="12.75" customHeight="1">
      <c r="A57" s="231" t="s">
        <v>98</v>
      </c>
      <c r="B57" s="231"/>
      <c r="C57" s="231"/>
      <c r="D57" s="231"/>
      <c r="E57" s="231"/>
      <c r="F57" s="231"/>
      <c r="G57" s="15">
        <v>50</v>
      </c>
      <c r="H57" s="33">
        <v>0</v>
      </c>
      <c r="I57" s="33">
        <v>0</v>
      </c>
    </row>
    <row r="58" spans="1:9" ht="12.75" customHeight="1">
      <c r="A58" s="231" t="s">
        <v>99</v>
      </c>
      <c r="B58" s="231"/>
      <c r="C58" s="231"/>
      <c r="D58" s="231"/>
      <c r="E58" s="231"/>
      <c r="F58" s="231"/>
      <c r="G58" s="15">
        <v>51</v>
      </c>
      <c r="H58" s="33">
        <v>15342826</v>
      </c>
      <c r="I58" s="33">
        <v>12714303.52</v>
      </c>
    </row>
    <row r="59" spans="1:9" ht="12.75" customHeight="1">
      <c r="A59" s="231" t="s">
        <v>100</v>
      </c>
      <c r="B59" s="231"/>
      <c r="C59" s="231"/>
      <c r="D59" s="231"/>
      <c r="E59" s="231"/>
      <c r="F59" s="231"/>
      <c r="G59" s="15">
        <v>52</v>
      </c>
      <c r="H59" s="33">
        <v>17102636</v>
      </c>
      <c r="I59" s="33">
        <v>1450188.12</v>
      </c>
    </row>
    <row r="60" spans="1:9" ht="12.75" customHeight="1">
      <c r="A60" s="235" t="s">
        <v>101</v>
      </c>
      <c r="B60" s="235"/>
      <c r="C60" s="235"/>
      <c r="D60" s="235"/>
      <c r="E60" s="235"/>
      <c r="F60" s="235"/>
      <c r="G60" s="16">
        <v>53</v>
      </c>
      <c r="H60" s="34">
        <f>SUM(H61:H69)</f>
        <v>37891719</v>
      </c>
      <c r="I60" s="34">
        <f>SUM(I61:I69)</f>
        <v>37006148.210000001</v>
      </c>
    </row>
    <row r="61" spans="1:9" ht="12.75" customHeight="1">
      <c r="A61" s="231" t="s">
        <v>102</v>
      </c>
      <c r="B61" s="231"/>
      <c r="C61" s="231"/>
      <c r="D61" s="231"/>
      <c r="E61" s="231"/>
      <c r="F61" s="231"/>
      <c r="G61" s="15">
        <v>54</v>
      </c>
      <c r="H61" s="33">
        <v>0</v>
      </c>
      <c r="I61" s="33">
        <v>0</v>
      </c>
    </row>
    <row r="62" spans="1:9" ht="27.6" customHeight="1">
      <c r="A62" s="231" t="s">
        <v>103</v>
      </c>
      <c r="B62" s="231"/>
      <c r="C62" s="231"/>
      <c r="D62" s="231"/>
      <c r="E62" s="231"/>
      <c r="F62" s="231"/>
      <c r="G62" s="15">
        <v>55</v>
      </c>
      <c r="H62" s="33">
        <v>0</v>
      </c>
      <c r="I62" s="33">
        <v>0</v>
      </c>
    </row>
    <row r="63" spans="1:9" ht="12.75" customHeight="1">
      <c r="A63" s="231" t="s">
        <v>104</v>
      </c>
      <c r="B63" s="231"/>
      <c r="C63" s="231"/>
      <c r="D63" s="231"/>
      <c r="E63" s="231"/>
      <c r="F63" s="231"/>
      <c r="G63" s="15">
        <v>56</v>
      </c>
      <c r="H63" s="33">
        <v>0</v>
      </c>
      <c r="I63" s="33">
        <v>0</v>
      </c>
    </row>
    <row r="64" spans="1:9" ht="26.1" customHeight="1">
      <c r="A64" s="231" t="s">
        <v>105</v>
      </c>
      <c r="B64" s="231"/>
      <c r="C64" s="231"/>
      <c r="D64" s="231"/>
      <c r="E64" s="231"/>
      <c r="F64" s="231"/>
      <c r="G64" s="15">
        <v>57</v>
      </c>
      <c r="H64" s="33">
        <v>0</v>
      </c>
      <c r="I64" s="33">
        <v>0</v>
      </c>
    </row>
    <row r="65" spans="1:9" ht="21.6" customHeight="1">
      <c r="A65" s="231" t="s">
        <v>106</v>
      </c>
      <c r="B65" s="231"/>
      <c r="C65" s="231"/>
      <c r="D65" s="231"/>
      <c r="E65" s="231"/>
      <c r="F65" s="231"/>
      <c r="G65" s="15">
        <v>58</v>
      </c>
      <c r="H65" s="33">
        <v>0</v>
      </c>
      <c r="I65" s="33">
        <v>0</v>
      </c>
    </row>
    <row r="66" spans="1:9" ht="21.6" customHeight="1">
      <c r="A66" s="231" t="s">
        <v>107</v>
      </c>
      <c r="B66" s="231"/>
      <c r="C66" s="231"/>
      <c r="D66" s="231"/>
      <c r="E66" s="231"/>
      <c r="F66" s="231"/>
      <c r="G66" s="15">
        <v>59</v>
      </c>
      <c r="H66" s="33">
        <v>0</v>
      </c>
      <c r="I66" s="33">
        <v>0</v>
      </c>
    </row>
    <row r="67" spans="1:9" ht="12.75" customHeight="1">
      <c r="A67" s="231" t="s">
        <v>108</v>
      </c>
      <c r="B67" s="231"/>
      <c r="C67" s="231"/>
      <c r="D67" s="231"/>
      <c r="E67" s="231"/>
      <c r="F67" s="231"/>
      <c r="G67" s="15">
        <v>60</v>
      </c>
      <c r="H67" s="33">
        <v>37891719</v>
      </c>
      <c r="I67" s="33">
        <v>32936148.210000001</v>
      </c>
    </row>
    <row r="68" spans="1:9" ht="12.75" customHeight="1">
      <c r="A68" s="231" t="s">
        <v>109</v>
      </c>
      <c r="B68" s="231"/>
      <c r="C68" s="231"/>
      <c r="D68" s="231"/>
      <c r="E68" s="231"/>
      <c r="F68" s="231"/>
      <c r="G68" s="15">
        <v>61</v>
      </c>
      <c r="H68" s="33">
        <v>0</v>
      </c>
      <c r="I68" s="33">
        <v>4070000</v>
      </c>
    </row>
    <row r="69" spans="1:9" ht="12.75" customHeight="1">
      <c r="A69" s="231" t="s">
        <v>110</v>
      </c>
      <c r="B69" s="231"/>
      <c r="C69" s="231"/>
      <c r="D69" s="231"/>
      <c r="E69" s="231"/>
      <c r="F69" s="231"/>
      <c r="G69" s="15">
        <v>62</v>
      </c>
      <c r="H69" s="33">
        <v>0</v>
      </c>
      <c r="I69" s="33">
        <v>0</v>
      </c>
    </row>
    <row r="70" spans="1:9" ht="12.75" customHeight="1">
      <c r="A70" s="231" t="s">
        <v>111</v>
      </c>
      <c r="B70" s="231"/>
      <c r="C70" s="231"/>
      <c r="D70" s="231"/>
      <c r="E70" s="231"/>
      <c r="F70" s="231"/>
      <c r="G70" s="15">
        <v>63</v>
      </c>
      <c r="H70" s="33">
        <v>97906291</v>
      </c>
      <c r="I70" s="33">
        <v>281055835.67000002</v>
      </c>
    </row>
    <row r="71" spans="1:9" ht="12.75" customHeight="1">
      <c r="A71" s="232" t="s">
        <v>112</v>
      </c>
      <c r="B71" s="232"/>
      <c r="C71" s="232"/>
      <c r="D71" s="232"/>
      <c r="E71" s="232"/>
      <c r="F71" s="232"/>
      <c r="G71" s="15">
        <v>64</v>
      </c>
      <c r="H71" s="33">
        <v>11653598</v>
      </c>
      <c r="I71" s="33">
        <v>33410824.260000002</v>
      </c>
    </row>
    <row r="72" spans="1:9" ht="12.75" customHeight="1">
      <c r="A72" s="233" t="s">
        <v>113</v>
      </c>
      <c r="B72" s="233"/>
      <c r="C72" s="233"/>
      <c r="D72" s="233"/>
      <c r="E72" s="233"/>
      <c r="F72" s="233"/>
      <c r="G72" s="16">
        <v>65</v>
      </c>
      <c r="H72" s="34">
        <f>H8+H9+H44+H71</f>
        <v>954825897</v>
      </c>
      <c r="I72" s="34">
        <f>I8+I9+I44+I71</f>
        <v>994275018.69000006</v>
      </c>
    </row>
    <row r="73" spans="1:9" ht="12.75" customHeight="1">
      <c r="A73" s="232" t="s">
        <v>114</v>
      </c>
      <c r="B73" s="232"/>
      <c r="C73" s="232"/>
      <c r="D73" s="232"/>
      <c r="E73" s="232"/>
      <c r="F73" s="232"/>
      <c r="G73" s="15">
        <v>66</v>
      </c>
      <c r="H73" s="33">
        <v>0</v>
      </c>
      <c r="I73" s="33">
        <v>0</v>
      </c>
    </row>
    <row r="74" spans="1:9">
      <c r="A74" s="236" t="s">
        <v>115</v>
      </c>
      <c r="B74" s="237"/>
      <c r="C74" s="237"/>
      <c r="D74" s="237"/>
      <c r="E74" s="237"/>
      <c r="F74" s="237"/>
      <c r="G74" s="237"/>
      <c r="H74" s="237"/>
      <c r="I74" s="237"/>
    </row>
    <row r="75" spans="1:9" ht="12.75" customHeight="1">
      <c r="A75" s="233" t="s">
        <v>116</v>
      </c>
      <c r="B75" s="233"/>
      <c r="C75" s="233"/>
      <c r="D75" s="233"/>
      <c r="E75" s="233"/>
      <c r="F75" s="233"/>
      <c r="G75" s="16">
        <v>67</v>
      </c>
      <c r="H75" s="34">
        <f>H76+H77+H78+H84+H85+H89+H92+H95</f>
        <v>314752896</v>
      </c>
      <c r="I75" s="34">
        <f>I76+I77+I78+I84+I85+I89+I92+I95</f>
        <v>345873801.12</v>
      </c>
    </row>
    <row r="76" spans="1:9" ht="12.75" customHeight="1">
      <c r="A76" s="231" t="s">
        <v>117</v>
      </c>
      <c r="B76" s="231"/>
      <c r="C76" s="231"/>
      <c r="D76" s="231"/>
      <c r="E76" s="231"/>
      <c r="F76" s="231"/>
      <c r="G76" s="15">
        <v>68</v>
      </c>
      <c r="H76" s="33">
        <v>133165000</v>
      </c>
      <c r="I76" s="33">
        <v>133165000</v>
      </c>
    </row>
    <row r="77" spans="1:9" ht="12.75" customHeight="1">
      <c r="A77" s="231" t="s">
        <v>118</v>
      </c>
      <c r="B77" s="231"/>
      <c r="C77" s="231"/>
      <c r="D77" s="231"/>
      <c r="E77" s="231"/>
      <c r="F77" s="231"/>
      <c r="G77" s="15">
        <v>69</v>
      </c>
      <c r="H77" s="33">
        <v>0</v>
      </c>
      <c r="I77" s="33">
        <v>0</v>
      </c>
    </row>
    <row r="78" spans="1:9" ht="12.75" customHeight="1">
      <c r="A78" s="235" t="s">
        <v>119</v>
      </c>
      <c r="B78" s="235"/>
      <c r="C78" s="235"/>
      <c r="D78" s="235"/>
      <c r="E78" s="235"/>
      <c r="F78" s="235"/>
      <c r="G78" s="16">
        <v>70</v>
      </c>
      <c r="H78" s="34">
        <f>SUM(H79:H83)</f>
        <v>21290256</v>
      </c>
      <c r="I78" s="34">
        <f>SUM(I79:I83)</f>
        <v>20055495.640000001</v>
      </c>
    </row>
    <row r="79" spans="1:9" ht="12.75" customHeight="1">
      <c r="A79" s="231" t="s">
        <v>120</v>
      </c>
      <c r="B79" s="231"/>
      <c r="C79" s="231"/>
      <c r="D79" s="231"/>
      <c r="E79" s="231"/>
      <c r="F79" s="231"/>
      <c r="G79" s="15">
        <v>71</v>
      </c>
      <c r="H79" s="33">
        <v>6658250</v>
      </c>
      <c r="I79" s="33">
        <v>6658250</v>
      </c>
    </row>
    <row r="80" spans="1:9" ht="12.75" customHeight="1">
      <c r="A80" s="231" t="s">
        <v>121</v>
      </c>
      <c r="B80" s="231"/>
      <c r="C80" s="231"/>
      <c r="D80" s="231"/>
      <c r="E80" s="231"/>
      <c r="F80" s="231"/>
      <c r="G80" s="15">
        <v>72</v>
      </c>
      <c r="H80" s="33">
        <v>14872546</v>
      </c>
      <c r="I80" s="33">
        <v>13903445.640000001</v>
      </c>
    </row>
    <row r="81" spans="1:9" ht="12.75" customHeight="1">
      <c r="A81" s="231" t="s">
        <v>122</v>
      </c>
      <c r="B81" s="231"/>
      <c r="C81" s="231"/>
      <c r="D81" s="231"/>
      <c r="E81" s="231"/>
      <c r="F81" s="231"/>
      <c r="G81" s="15">
        <v>73</v>
      </c>
      <c r="H81" s="33">
        <v>-240540</v>
      </c>
      <c r="I81" s="33">
        <v>-506200</v>
      </c>
    </row>
    <row r="82" spans="1:9" ht="12.75" customHeight="1">
      <c r="A82" s="231" t="s">
        <v>123</v>
      </c>
      <c r="B82" s="231"/>
      <c r="C82" s="231"/>
      <c r="D82" s="231"/>
      <c r="E82" s="231"/>
      <c r="F82" s="231"/>
      <c r="G82" s="15">
        <v>74</v>
      </c>
      <c r="H82" s="33">
        <v>0</v>
      </c>
      <c r="I82" s="33">
        <v>0</v>
      </c>
    </row>
    <row r="83" spans="1:9" ht="12.75" customHeight="1">
      <c r="A83" s="231" t="s">
        <v>124</v>
      </c>
      <c r="B83" s="231"/>
      <c r="C83" s="231"/>
      <c r="D83" s="231"/>
      <c r="E83" s="231"/>
      <c r="F83" s="231"/>
      <c r="G83" s="15">
        <v>75</v>
      </c>
      <c r="H83" s="33">
        <v>0</v>
      </c>
      <c r="I83" s="33">
        <v>0</v>
      </c>
    </row>
    <row r="84" spans="1:9" ht="12.75" customHeight="1">
      <c r="A84" s="234" t="s">
        <v>125</v>
      </c>
      <c r="B84" s="234"/>
      <c r="C84" s="234"/>
      <c r="D84" s="234"/>
      <c r="E84" s="234"/>
      <c r="F84" s="234"/>
      <c r="G84" s="118">
        <v>76</v>
      </c>
      <c r="H84" s="119">
        <v>0</v>
      </c>
      <c r="I84" s="119">
        <v>0</v>
      </c>
    </row>
    <row r="85" spans="1:9" ht="12.75" customHeight="1">
      <c r="A85" s="235" t="s">
        <v>126</v>
      </c>
      <c r="B85" s="235"/>
      <c r="C85" s="235"/>
      <c r="D85" s="235"/>
      <c r="E85" s="235"/>
      <c r="F85" s="235"/>
      <c r="G85" s="16">
        <v>77</v>
      </c>
      <c r="H85" s="34">
        <f>H86+H87+H88</f>
        <v>0</v>
      </c>
      <c r="I85" s="34">
        <f>I86+I87+I88</f>
        <v>0</v>
      </c>
    </row>
    <row r="86" spans="1:9" ht="12.75" customHeight="1">
      <c r="A86" s="231" t="s">
        <v>127</v>
      </c>
      <c r="B86" s="231"/>
      <c r="C86" s="231"/>
      <c r="D86" s="231"/>
      <c r="E86" s="231"/>
      <c r="F86" s="231"/>
      <c r="G86" s="15">
        <v>78</v>
      </c>
      <c r="H86" s="33">
        <v>0</v>
      </c>
      <c r="I86" s="33">
        <v>0</v>
      </c>
    </row>
    <row r="87" spans="1:9" ht="12.75" customHeight="1">
      <c r="A87" s="231" t="s">
        <v>128</v>
      </c>
      <c r="B87" s="231"/>
      <c r="C87" s="231"/>
      <c r="D87" s="231"/>
      <c r="E87" s="231"/>
      <c r="F87" s="231"/>
      <c r="G87" s="15">
        <v>79</v>
      </c>
      <c r="H87" s="33">
        <v>0</v>
      </c>
      <c r="I87" s="33">
        <v>0</v>
      </c>
    </row>
    <row r="88" spans="1:9" ht="12.75" customHeight="1">
      <c r="A88" s="231" t="s">
        <v>129</v>
      </c>
      <c r="B88" s="231"/>
      <c r="C88" s="231"/>
      <c r="D88" s="231"/>
      <c r="E88" s="231"/>
      <c r="F88" s="231"/>
      <c r="G88" s="15">
        <v>80</v>
      </c>
      <c r="H88" s="33">
        <v>0</v>
      </c>
      <c r="I88" s="33">
        <v>0</v>
      </c>
    </row>
    <row r="89" spans="1:9" ht="24" customHeight="1">
      <c r="A89" s="235" t="s">
        <v>130</v>
      </c>
      <c r="B89" s="235"/>
      <c r="C89" s="235"/>
      <c r="D89" s="235"/>
      <c r="E89" s="235"/>
      <c r="F89" s="235"/>
      <c r="G89" s="16">
        <v>81</v>
      </c>
      <c r="H89" s="34">
        <f>H90-H91</f>
        <v>57728139</v>
      </c>
      <c r="I89" s="34">
        <f>I90-I91</f>
        <v>98113315.989999995</v>
      </c>
    </row>
    <row r="90" spans="1:9" ht="12.75" customHeight="1">
      <c r="A90" s="231" t="s">
        <v>131</v>
      </c>
      <c r="B90" s="231"/>
      <c r="C90" s="231"/>
      <c r="D90" s="231"/>
      <c r="E90" s="231"/>
      <c r="F90" s="231"/>
      <c r="G90" s="15">
        <v>82</v>
      </c>
      <c r="H90" s="33">
        <v>57728139</v>
      </c>
      <c r="I90" s="33">
        <v>98113315.989999995</v>
      </c>
    </row>
    <row r="91" spans="1:9" ht="12.75" customHeight="1">
      <c r="A91" s="231" t="s">
        <v>132</v>
      </c>
      <c r="B91" s="231"/>
      <c r="C91" s="231"/>
      <c r="D91" s="231"/>
      <c r="E91" s="231"/>
      <c r="F91" s="231"/>
      <c r="G91" s="15">
        <v>83</v>
      </c>
      <c r="H91" s="33">
        <v>0</v>
      </c>
      <c r="I91" s="33">
        <v>0</v>
      </c>
    </row>
    <row r="92" spans="1:9" ht="12.75" customHeight="1">
      <c r="A92" s="235" t="s">
        <v>133</v>
      </c>
      <c r="B92" s="235"/>
      <c r="C92" s="235"/>
      <c r="D92" s="235"/>
      <c r="E92" s="235"/>
      <c r="F92" s="235"/>
      <c r="G92" s="16">
        <v>84</v>
      </c>
      <c r="H92" s="34">
        <f>H93-H94</f>
        <v>102569501</v>
      </c>
      <c r="I92" s="34">
        <f>I93-I94</f>
        <v>94539989.489999995</v>
      </c>
    </row>
    <row r="93" spans="1:9" ht="12.75" customHeight="1">
      <c r="A93" s="231" t="s">
        <v>134</v>
      </c>
      <c r="B93" s="231"/>
      <c r="C93" s="231"/>
      <c r="D93" s="231"/>
      <c r="E93" s="231"/>
      <c r="F93" s="231"/>
      <c r="G93" s="15">
        <v>85</v>
      </c>
      <c r="H93" s="33">
        <v>102569501</v>
      </c>
      <c r="I93" s="33">
        <v>94539989.489999995</v>
      </c>
    </row>
    <row r="94" spans="1:9" ht="12.75" customHeight="1">
      <c r="A94" s="231" t="s">
        <v>135</v>
      </c>
      <c r="B94" s="231"/>
      <c r="C94" s="231"/>
      <c r="D94" s="231"/>
      <c r="E94" s="231"/>
      <c r="F94" s="231"/>
      <c r="G94" s="15">
        <v>86</v>
      </c>
      <c r="H94" s="33">
        <v>0</v>
      </c>
      <c r="I94" s="33">
        <v>0</v>
      </c>
    </row>
    <row r="95" spans="1:9" ht="12.75" customHeight="1">
      <c r="A95" s="231" t="s">
        <v>136</v>
      </c>
      <c r="B95" s="231"/>
      <c r="C95" s="231"/>
      <c r="D95" s="231"/>
      <c r="E95" s="231"/>
      <c r="F95" s="231"/>
      <c r="G95" s="15">
        <v>87</v>
      </c>
      <c r="H95" s="33">
        <v>0</v>
      </c>
      <c r="I95" s="33">
        <v>0</v>
      </c>
    </row>
    <row r="96" spans="1:9" ht="12.75" customHeight="1">
      <c r="A96" s="233" t="s">
        <v>137</v>
      </c>
      <c r="B96" s="233"/>
      <c r="C96" s="233"/>
      <c r="D96" s="233"/>
      <c r="E96" s="233"/>
      <c r="F96" s="233"/>
      <c r="G96" s="16">
        <v>88</v>
      </c>
      <c r="H96" s="34">
        <f>SUM(H97:H102)</f>
        <v>26689993.84</v>
      </c>
      <c r="I96" s="34">
        <f>SUM(I97:I102)</f>
        <v>24101012.709999997</v>
      </c>
    </row>
    <row r="97" spans="1:9" ht="32.1" customHeight="1">
      <c r="A97" s="231" t="s">
        <v>138</v>
      </c>
      <c r="B97" s="231"/>
      <c r="C97" s="231"/>
      <c r="D97" s="231"/>
      <c r="E97" s="231"/>
      <c r="F97" s="231"/>
      <c r="G97" s="15">
        <v>89</v>
      </c>
      <c r="H97" s="33">
        <v>21615571.030000001</v>
      </c>
      <c r="I97" s="33">
        <v>15417275.109999999</v>
      </c>
    </row>
    <row r="98" spans="1:9" ht="12.75" customHeight="1">
      <c r="A98" s="231" t="s">
        <v>139</v>
      </c>
      <c r="B98" s="231"/>
      <c r="C98" s="231"/>
      <c r="D98" s="231"/>
      <c r="E98" s="231"/>
      <c r="F98" s="231"/>
      <c r="G98" s="15">
        <v>90</v>
      </c>
      <c r="H98" s="33">
        <v>0</v>
      </c>
      <c r="I98" s="33">
        <v>0</v>
      </c>
    </row>
    <row r="99" spans="1:9" ht="12.75" customHeight="1">
      <c r="A99" s="231" t="s">
        <v>140</v>
      </c>
      <c r="B99" s="231"/>
      <c r="C99" s="231"/>
      <c r="D99" s="231"/>
      <c r="E99" s="231"/>
      <c r="F99" s="231"/>
      <c r="G99" s="15">
        <v>91</v>
      </c>
      <c r="H99" s="33">
        <v>948326</v>
      </c>
      <c r="I99" s="33">
        <v>719915.37</v>
      </c>
    </row>
    <row r="100" spans="1:9" ht="12.75" customHeight="1">
      <c r="A100" s="231" t="s">
        <v>141</v>
      </c>
      <c r="B100" s="231"/>
      <c r="C100" s="231"/>
      <c r="D100" s="231"/>
      <c r="E100" s="231"/>
      <c r="F100" s="231"/>
      <c r="G100" s="15">
        <v>92</v>
      </c>
      <c r="H100" s="33">
        <v>0</v>
      </c>
      <c r="I100" s="33">
        <v>0</v>
      </c>
    </row>
    <row r="101" spans="1:9" ht="12.75" customHeight="1">
      <c r="A101" s="231" t="s">
        <v>142</v>
      </c>
      <c r="B101" s="231"/>
      <c r="C101" s="231"/>
      <c r="D101" s="231"/>
      <c r="E101" s="231"/>
      <c r="F101" s="231"/>
      <c r="G101" s="15">
        <v>93</v>
      </c>
      <c r="H101" s="33">
        <v>2547608</v>
      </c>
      <c r="I101" s="33">
        <v>2309588.23</v>
      </c>
    </row>
    <row r="102" spans="1:9" ht="12.75" customHeight="1">
      <c r="A102" s="231" t="s">
        <v>143</v>
      </c>
      <c r="B102" s="231"/>
      <c r="C102" s="231"/>
      <c r="D102" s="231"/>
      <c r="E102" s="231"/>
      <c r="F102" s="231"/>
      <c r="G102" s="15">
        <v>94</v>
      </c>
      <c r="H102" s="33">
        <v>1578488.81</v>
      </c>
      <c r="I102" s="33">
        <v>5654234</v>
      </c>
    </row>
    <row r="103" spans="1:9" ht="12.75" customHeight="1">
      <c r="A103" s="233" t="s">
        <v>144</v>
      </c>
      <c r="B103" s="233"/>
      <c r="C103" s="233"/>
      <c r="D103" s="233"/>
      <c r="E103" s="233"/>
      <c r="F103" s="233"/>
      <c r="G103" s="16">
        <v>95</v>
      </c>
      <c r="H103" s="34">
        <f>SUM(H104:H114)</f>
        <v>69650179</v>
      </c>
      <c r="I103" s="34">
        <f>SUM(I104:I114)</f>
        <v>68866524.159999996</v>
      </c>
    </row>
    <row r="104" spans="1:9" ht="12.75" customHeight="1">
      <c r="A104" s="231" t="s">
        <v>145</v>
      </c>
      <c r="B104" s="231"/>
      <c r="C104" s="231"/>
      <c r="D104" s="231"/>
      <c r="E104" s="231"/>
      <c r="F104" s="231"/>
      <c r="G104" s="15">
        <v>96</v>
      </c>
      <c r="H104" s="33">
        <v>3025379</v>
      </c>
      <c r="I104" s="33">
        <v>0</v>
      </c>
    </row>
    <row r="105" spans="1:9" ht="24.6" customHeight="1">
      <c r="A105" s="231" t="s">
        <v>146</v>
      </c>
      <c r="B105" s="231"/>
      <c r="C105" s="231"/>
      <c r="D105" s="231"/>
      <c r="E105" s="231"/>
      <c r="F105" s="231"/>
      <c r="G105" s="15">
        <v>97</v>
      </c>
      <c r="H105" s="33">
        <v>0</v>
      </c>
      <c r="I105" s="33">
        <v>0</v>
      </c>
    </row>
    <row r="106" spans="1:9" ht="12.75" customHeight="1">
      <c r="A106" s="231" t="s">
        <v>147</v>
      </c>
      <c r="B106" s="231"/>
      <c r="C106" s="231"/>
      <c r="D106" s="231"/>
      <c r="E106" s="231"/>
      <c r="F106" s="231"/>
      <c r="G106" s="15">
        <v>98</v>
      </c>
      <c r="H106" s="33">
        <v>0</v>
      </c>
      <c r="I106" s="33">
        <v>0</v>
      </c>
    </row>
    <row r="107" spans="1:9" ht="21.6" customHeight="1">
      <c r="A107" s="231" t="s">
        <v>148</v>
      </c>
      <c r="B107" s="231"/>
      <c r="C107" s="231"/>
      <c r="D107" s="231"/>
      <c r="E107" s="231"/>
      <c r="F107" s="231"/>
      <c r="G107" s="15">
        <v>99</v>
      </c>
      <c r="H107" s="33">
        <v>0</v>
      </c>
      <c r="I107" s="33">
        <v>0</v>
      </c>
    </row>
    <row r="108" spans="1:9" ht="12.75" customHeight="1">
      <c r="A108" s="231" t="s">
        <v>149</v>
      </c>
      <c r="B108" s="231"/>
      <c r="C108" s="231"/>
      <c r="D108" s="231"/>
      <c r="E108" s="231"/>
      <c r="F108" s="231"/>
      <c r="G108" s="15">
        <v>100</v>
      </c>
      <c r="H108" s="33">
        <v>0</v>
      </c>
      <c r="I108" s="33">
        <v>0</v>
      </c>
    </row>
    <row r="109" spans="1:9" ht="12.75" customHeight="1">
      <c r="A109" s="231" t="s">
        <v>150</v>
      </c>
      <c r="B109" s="231"/>
      <c r="C109" s="231"/>
      <c r="D109" s="231"/>
      <c r="E109" s="231"/>
      <c r="F109" s="231"/>
      <c r="G109" s="15">
        <v>101</v>
      </c>
      <c r="H109" s="33">
        <v>60945814</v>
      </c>
      <c r="I109" s="33">
        <v>67771046.739999995</v>
      </c>
    </row>
    <row r="110" spans="1:9" ht="12.75" customHeight="1">
      <c r="A110" s="231" t="s">
        <v>151</v>
      </c>
      <c r="B110" s="231"/>
      <c r="C110" s="231"/>
      <c r="D110" s="231"/>
      <c r="E110" s="231"/>
      <c r="F110" s="231"/>
      <c r="G110" s="15">
        <v>102</v>
      </c>
      <c r="H110" s="33">
        <v>0</v>
      </c>
      <c r="I110" s="33">
        <v>0</v>
      </c>
    </row>
    <row r="111" spans="1:9" ht="12.75" customHeight="1">
      <c r="A111" s="231" t="s">
        <v>152</v>
      </c>
      <c r="B111" s="231"/>
      <c r="C111" s="231"/>
      <c r="D111" s="231"/>
      <c r="E111" s="231"/>
      <c r="F111" s="231"/>
      <c r="G111" s="15">
        <v>103</v>
      </c>
      <c r="H111" s="33">
        <v>0</v>
      </c>
      <c r="I111" s="33">
        <v>0</v>
      </c>
    </row>
    <row r="112" spans="1:9" ht="12.75" customHeight="1">
      <c r="A112" s="231" t="s">
        <v>153</v>
      </c>
      <c r="B112" s="231"/>
      <c r="C112" s="231"/>
      <c r="D112" s="231"/>
      <c r="E112" s="231"/>
      <c r="F112" s="231"/>
      <c r="G112" s="15">
        <v>104</v>
      </c>
      <c r="H112" s="33">
        <v>0</v>
      </c>
      <c r="I112" s="33">
        <v>0</v>
      </c>
    </row>
    <row r="113" spans="1:9" ht="12.75" customHeight="1">
      <c r="A113" s="231" t="s">
        <v>154</v>
      </c>
      <c r="B113" s="231"/>
      <c r="C113" s="231"/>
      <c r="D113" s="231"/>
      <c r="E113" s="231"/>
      <c r="F113" s="231"/>
      <c r="G113" s="15">
        <v>105</v>
      </c>
      <c r="H113" s="33">
        <v>5678986</v>
      </c>
      <c r="I113" s="33">
        <v>1095477.42</v>
      </c>
    </row>
    <row r="114" spans="1:9" ht="12.75" customHeight="1">
      <c r="A114" s="231" t="s">
        <v>155</v>
      </c>
      <c r="B114" s="231"/>
      <c r="C114" s="231"/>
      <c r="D114" s="231"/>
      <c r="E114" s="231"/>
      <c r="F114" s="231"/>
      <c r="G114" s="15">
        <v>106</v>
      </c>
      <c r="H114" s="33">
        <v>0</v>
      </c>
      <c r="I114" s="33">
        <v>0</v>
      </c>
    </row>
    <row r="115" spans="1:9" ht="12.75" customHeight="1">
      <c r="A115" s="233" t="s">
        <v>156</v>
      </c>
      <c r="B115" s="233"/>
      <c r="C115" s="233"/>
      <c r="D115" s="233"/>
      <c r="E115" s="233"/>
      <c r="F115" s="233"/>
      <c r="G115" s="16">
        <v>107</v>
      </c>
      <c r="H115" s="34">
        <f>SUM(H116:H129)</f>
        <v>305055955</v>
      </c>
      <c r="I115" s="34">
        <f>SUM(I116:I129)</f>
        <v>286357066.74000001</v>
      </c>
    </row>
    <row r="116" spans="1:9" ht="12.75" customHeight="1">
      <c r="A116" s="231" t="s">
        <v>157</v>
      </c>
      <c r="B116" s="231"/>
      <c r="C116" s="231"/>
      <c r="D116" s="231"/>
      <c r="E116" s="231"/>
      <c r="F116" s="231"/>
      <c r="G116" s="15">
        <v>108</v>
      </c>
      <c r="H116" s="33">
        <v>0</v>
      </c>
      <c r="I116" s="33">
        <v>0</v>
      </c>
    </row>
    <row r="117" spans="1:9" ht="22.35" customHeight="1">
      <c r="A117" s="231" t="s">
        <v>158</v>
      </c>
      <c r="B117" s="231"/>
      <c r="C117" s="231"/>
      <c r="D117" s="231"/>
      <c r="E117" s="231"/>
      <c r="F117" s="231"/>
      <c r="G117" s="15">
        <v>109</v>
      </c>
      <c r="H117" s="33">
        <v>0</v>
      </c>
      <c r="I117" s="33">
        <v>0</v>
      </c>
    </row>
    <row r="118" spans="1:9" ht="12.75" customHeight="1">
      <c r="A118" s="231" t="s">
        <v>159</v>
      </c>
      <c r="B118" s="231"/>
      <c r="C118" s="231"/>
      <c r="D118" s="231"/>
      <c r="E118" s="231"/>
      <c r="F118" s="231"/>
      <c r="G118" s="15">
        <v>110</v>
      </c>
      <c r="H118" s="33">
        <v>90579156</v>
      </c>
      <c r="I118" s="33">
        <v>10936701</v>
      </c>
    </row>
    <row r="119" spans="1:9" ht="23.85" customHeight="1">
      <c r="A119" s="231" t="s">
        <v>160</v>
      </c>
      <c r="B119" s="231"/>
      <c r="C119" s="231"/>
      <c r="D119" s="231"/>
      <c r="E119" s="231"/>
      <c r="F119" s="231"/>
      <c r="G119" s="15">
        <v>111</v>
      </c>
      <c r="H119" s="33">
        <v>0</v>
      </c>
      <c r="I119" s="33">
        <v>0</v>
      </c>
    </row>
    <row r="120" spans="1:9" ht="12.75" customHeight="1">
      <c r="A120" s="231" t="s">
        <v>161</v>
      </c>
      <c r="B120" s="231"/>
      <c r="C120" s="231"/>
      <c r="D120" s="231"/>
      <c r="E120" s="231"/>
      <c r="F120" s="231"/>
      <c r="G120" s="15">
        <v>112</v>
      </c>
      <c r="H120" s="33">
        <v>0</v>
      </c>
      <c r="I120" s="33">
        <v>0</v>
      </c>
    </row>
    <row r="121" spans="1:9" ht="12.75" customHeight="1">
      <c r="A121" s="231" t="s">
        <v>162</v>
      </c>
      <c r="B121" s="231"/>
      <c r="C121" s="231"/>
      <c r="D121" s="231"/>
      <c r="E121" s="231"/>
      <c r="F121" s="231"/>
      <c r="G121" s="15">
        <v>113</v>
      </c>
      <c r="H121" s="33">
        <v>19091103</v>
      </c>
      <c r="I121" s="33">
        <v>31891617.780000001</v>
      </c>
    </row>
    <row r="122" spans="1:9" ht="12.75" customHeight="1">
      <c r="A122" s="231" t="s">
        <v>163</v>
      </c>
      <c r="B122" s="231"/>
      <c r="C122" s="231"/>
      <c r="D122" s="231"/>
      <c r="E122" s="231"/>
      <c r="F122" s="231"/>
      <c r="G122" s="15">
        <v>114</v>
      </c>
      <c r="H122" s="33">
        <v>6611367</v>
      </c>
      <c r="I122" s="33">
        <v>10512321</v>
      </c>
    </row>
    <row r="123" spans="1:9" ht="12.75" customHeight="1">
      <c r="A123" s="231" t="s">
        <v>164</v>
      </c>
      <c r="B123" s="231"/>
      <c r="C123" s="231"/>
      <c r="D123" s="231"/>
      <c r="E123" s="231"/>
      <c r="F123" s="231"/>
      <c r="G123" s="15">
        <v>115</v>
      </c>
      <c r="H123" s="33">
        <v>54359532</v>
      </c>
      <c r="I123" s="33">
        <v>103431781.63</v>
      </c>
    </row>
    <row r="124" spans="1:9">
      <c r="A124" s="231" t="s">
        <v>165</v>
      </c>
      <c r="B124" s="231"/>
      <c r="C124" s="231"/>
      <c r="D124" s="231"/>
      <c r="E124" s="231"/>
      <c r="F124" s="231"/>
      <c r="G124" s="15">
        <v>116</v>
      </c>
      <c r="H124" s="33">
        <v>0</v>
      </c>
      <c r="I124" s="33">
        <v>0</v>
      </c>
    </row>
    <row r="125" spans="1:9">
      <c r="A125" s="231" t="s">
        <v>166</v>
      </c>
      <c r="B125" s="231"/>
      <c r="C125" s="231"/>
      <c r="D125" s="231"/>
      <c r="E125" s="231"/>
      <c r="F125" s="231"/>
      <c r="G125" s="15">
        <v>117</v>
      </c>
      <c r="H125" s="33">
        <v>108582630</v>
      </c>
      <c r="I125" s="33">
        <v>99116678.709999993</v>
      </c>
    </row>
    <row r="126" spans="1:9">
      <c r="A126" s="231" t="s">
        <v>167</v>
      </c>
      <c r="B126" s="231"/>
      <c r="C126" s="231"/>
      <c r="D126" s="231"/>
      <c r="E126" s="231"/>
      <c r="F126" s="231"/>
      <c r="G126" s="15">
        <v>118</v>
      </c>
      <c r="H126" s="33">
        <v>25832167</v>
      </c>
      <c r="I126" s="33">
        <v>30467966.620000001</v>
      </c>
    </row>
    <row r="127" spans="1:9">
      <c r="A127" s="231" t="s">
        <v>168</v>
      </c>
      <c r="B127" s="231"/>
      <c r="C127" s="231"/>
      <c r="D127" s="231"/>
      <c r="E127" s="231"/>
      <c r="F127" s="231"/>
      <c r="G127" s="15">
        <v>119</v>
      </c>
      <c r="H127" s="33">
        <v>0</v>
      </c>
      <c r="I127" s="33">
        <v>0</v>
      </c>
    </row>
    <row r="128" spans="1:9">
      <c r="A128" s="231" t="s">
        <v>169</v>
      </c>
      <c r="B128" s="231"/>
      <c r="C128" s="231"/>
      <c r="D128" s="231"/>
      <c r="E128" s="231"/>
      <c r="F128" s="231"/>
      <c r="G128" s="15">
        <v>120</v>
      </c>
      <c r="H128" s="33">
        <v>0</v>
      </c>
      <c r="I128" s="33">
        <v>0</v>
      </c>
    </row>
    <row r="129" spans="1:9">
      <c r="A129" s="231" t="s">
        <v>170</v>
      </c>
      <c r="B129" s="231"/>
      <c r="C129" s="231"/>
      <c r="D129" s="231"/>
      <c r="E129" s="231"/>
      <c r="F129" s="231"/>
      <c r="G129" s="15">
        <v>121</v>
      </c>
      <c r="H129" s="33">
        <v>0</v>
      </c>
      <c r="I129" s="33">
        <v>0</v>
      </c>
    </row>
    <row r="130" spans="1:9" ht="22.35" customHeight="1">
      <c r="A130" s="232" t="s">
        <v>171</v>
      </c>
      <c r="B130" s="232"/>
      <c r="C130" s="232"/>
      <c r="D130" s="232"/>
      <c r="E130" s="232"/>
      <c r="F130" s="232"/>
      <c r="G130" s="15">
        <v>122</v>
      </c>
      <c r="H130" s="33">
        <v>238676873</v>
      </c>
      <c r="I130" s="33">
        <v>269076614</v>
      </c>
    </row>
    <row r="131" spans="1:9">
      <c r="A131" s="233" t="s">
        <v>172</v>
      </c>
      <c r="B131" s="233"/>
      <c r="C131" s="233"/>
      <c r="D131" s="233"/>
      <c r="E131" s="233"/>
      <c r="F131" s="233"/>
      <c r="G131" s="16">
        <v>123</v>
      </c>
      <c r="H131" s="34">
        <f>H75+H96+H103+H115+H130</f>
        <v>954825896.83999991</v>
      </c>
      <c r="I131" s="34">
        <f>I75+I96+I103+I115+I130</f>
        <v>994275018.73000002</v>
      </c>
    </row>
    <row r="132" spans="1:9">
      <c r="A132" s="232" t="s">
        <v>173</v>
      </c>
      <c r="B132" s="232"/>
      <c r="C132" s="232"/>
      <c r="D132" s="232"/>
      <c r="E132" s="232"/>
      <c r="F132" s="232"/>
      <c r="G132" s="15">
        <v>124</v>
      </c>
      <c r="H132" s="33">
        <v>0</v>
      </c>
      <c r="I132" s="33">
        <v>0</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rowBreaks count="1" manualBreakCount="1">
    <brk id="73" max="8"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view="pageBreakPreview" zoomScale="90" zoomScaleNormal="100" zoomScaleSheetLayoutView="90" workbookViewId="0">
      <selection activeCell="M40" sqref="M40"/>
    </sheetView>
  </sheetViews>
  <sheetFormatPr defaultRowHeight="12.75"/>
  <cols>
    <col min="1" max="7" width="9.42578125" style="17"/>
    <col min="8" max="11" width="14.5703125" style="36" customWidth="1"/>
    <col min="12" max="263" width="9.42578125" style="17"/>
    <col min="264" max="264" width="9.5703125" style="17" bestFit="1" customWidth="1"/>
    <col min="265" max="265" width="11.5703125" style="17" bestFit="1" customWidth="1"/>
    <col min="266" max="519" width="9.42578125" style="17"/>
    <col min="520" max="520" width="9.5703125" style="17" bestFit="1" customWidth="1"/>
    <col min="521" max="521" width="11.5703125" style="17" bestFit="1" customWidth="1"/>
    <col min="522" max="775" width="9.42578125" style="17"/>
    <col min="776" max="776" width="9.5703125" style="17" bestFit="1" customWidth="1"/>
    <col min="777" max="777" width="11.5703125" style="17" bestFit="1" customWidth="1"/>
    <col min="778" max="1031" width="9.42578125" style="17"/>
    <col min="1032" max="1032" width="9.5703125" style="17" bestFit="1" customWidth="1"/>
    <col min="1033" max="1033" width="11.5703125" style="17" bestFit="1" customWidth="1"/>
    <col min="1034" max="1287" width="9.42578125" style="17"/>
    <col min="1288" max="1288" width="9.5703125" style="17" bestFit="1" customWidth="1"/>
    <col min="1289" max="1289" width="11.5703125" style="17" bestFit="1" customWidth="1"/>
    <col min="1290" max="1543" width="9.42578125" style="17"/>
    <col min="1544" max="1544" width="9.5703125" style="17" bestFit="1" customWidth="1"/>
    <col min="1545" max="1545" width="11.5703125" style="17" bestFit="1" customWidth="1"/>
    <col min="1546" max="1799" width="9.42578125" style="17"/>
    <col min="1800" max="1800" width="9.5703125" style="17" bestFit="1" customWidth="1"/>
    <col min="1801" max="1801" width="11.5703125" style="17" bestFit="1" customWidth="1"/>
    <col min="1802" max="2055" width="9.42578125" style="17"/>
    <col min="2056" max="2056" width="9.5703125" style="17" bestFit="1" customWidth="1"/>
    <col min="2057" max="2057" width="11.5703125" style="17" bestFit="1" customWidth="1"/>
    <col min="2058" max="2311" width="9.42578125" style="17"/>
    <col min="2312" max="2312" width="9.5703125" style="17" bestFit="1" customWidth="1"/>
    <col min="2313" max="2313" width="11.5703125" style="17" bestFit="1" customWidth="1"/>
    <col min="2314" max="2567" width="9.42578125" style="17"/>
    <col min="2568" max="2568" width="9.5703125" style="17" bestFit="1" customWidth="1"/>
    <col min="2569" max="2569" width="11.5703125" style="17" bestFit="1" customWidth="1"/>
    <col min="2570" max="2823" width="9.42578125" style="17"/>
    <col min="2824" max="2824" width="9.5703125" style="17" bestFit="1" customWidth="1"/>
    <col min="2825" max="2825" width="11.5703125" style="17" bestFit="1" customWidth="1"/>
    <col min="2826" max="3079" width="9.42578125" style="17"/>
    <col min="3080" max="3080" width="9.5703125" style="17" bestFit="1" customWidth="1"/>
    <col min="3081" max="3081" width="11.5703125" style="17" bestFit="1" customWidth="1"/>
    <col min="3082" max="3335" width="9.42578125" style="17"/>
    <col min="3336" max="3336" width="9.5703125" style="17" bestFit="1" customWidth="1"/>
    <col min="3337" max="3337" width="11.5703125" style="17" bestFit="1" customWidth="1"/>
    <col min="3338" max="3591" width="9.42578125" style="17"/>
    <col min="3592" max="3592" width="9.5703125" style="17" bestFit="1" customWidth="1"/>
    <col min="3593" max="3593" width="11.5703125" style="17" bestFit="1" customWidth="1"/>
    <col min="3594" max="3847" width="9.42578125" style="17"/>
    <col min="3848" max="3848" width="9.5703125" style="17" bestFit="1" customWidth="1"/>
    <col min="3849" max="3849" width="11.5703125" style="17" bestFit="1" customWidth="1"/>
    <col min="3850" max="4103" width="9.42578125" style="17"/>
    <col min="4104" max="4104" width="9.5703125" style="17" bestFit="1" customWidth="1"/>
    <col min="4105" max="4105" width="11.5703125" style="17" bestFit="1" customWidth="1"/>
    <col min="4106" max="4359" width="9.42578125" style="17"/>
    <col min="4360" max="4360" width="9.5703125" style="17" bestFit="1" customWidth="1"/>
    <col min="4361" max="4361" width="11.5703125" style="17" bestFit="1" customWidth="1"/>
    <col min="4362" max="4615" width="9.42578125" style="17"/>
    <col min="4616" max="4616" width="9.5703125" style="17" bestFit="1" customWidth="1"/>
    <col min="4617" max="4617" width="11.5703125" style="17" bestFit="1" customWidth="1"/>
    <col min="4618" max="4871" width="9.42578125" style="17"/>
    <col min="4872" max="4872" width="9.5703125" style="17" bestFit="1" customWidth="1"/>
    <col min="4873" max="4873" width="11.5703125" style="17" bestFit="1" customWidth="1"/>
    <col min="4874" max="5127" width="9.42578125" style="17"/>
    <col min="5128" max="5128" width="9.5703125" style="17" bestFit="1" customWidth="1"/>
    <col min="5129" max="5129" width="11.5703125" style="17" bestFit="1" customWidth="1"/>
    <col min="5130" max="5383" width="9.42578125" style="17"/>
    <col min="5384" max="5384" width="9.5703125" style="17" bestFit="1" customWidth="1"/>
    <col min="5385" max="5385" width="11.5703125" style="17" bestFit="1" customWidth="1"/>
    <col min="5386" max="5639" width="9.42578125" style="17"/>
    <col min="5640" max="5640" width="9.5703125" style="17" bestFit="1" customWidth="1"/>
    <col min="5641" max="5641" width="11.5703125" style="17" bestFit="1" customWidth="1"/>
    <col min="5642" max="5895" width="9.42578125" style="17"/>
    <col min="5896" max="5896" width="9.5703125" style="17" bestFit="1" customWidth="1"/>
    <col min="5897" max="5897" width="11.5703125" style="17" bestFit="1" customWidth="1"/>
    <col min="5898" max="6151" width="9.42578125" style="17"/>
    <col min="6152" max="6152" width="9.5703125" style="17" bestFit="1" customWidth="1"/>
    <col min="6153" max="6153" width="11.5703125" style="17" bestFit="1" customWidth="1"/>
    <col min="6154" max="6407" width="9.42578125" style="17"/>
    <col min="6408" max="6408" width="9.5703125" style="17" bestFit="1" customWidth="1"/>
    <col min="6409" max="6409" width="11.5703125" style="17" bestFit="1" customWidth="1"/>
    <col min="6410" max="6663" width="9.42578125" style="17"/>
    <col min="6664" max="6664" width="9.5703125" style="17" bestFit="1" customWidth="1"/>
    <col min="6665" max="6665" width="11.5703125" style="17" bestFit="1" customWidth="1"/>
    <col min="6666" max="6919" width="9.42578125" style="17"/>
    <col min="6920" max="6920" width="9.5703125" style="17" bestFit="1" customWidth="1"/>
    <col min="6921" max="6921" width="11.5703125" style="17" bestFit="1" customWidth="1"/>
    <col min="6922" max="7175" width="9.42578125" style="17"/>
    <col min="7176" max="7176" width="9.5703125" style="17" bestFit="1" customWidth="1"/>
    <col min="7177" max="7177" width="11.5703125" style="17" bestFit="1" customWidth="1"/>
    <col min="7178" max="7431" width="9.42578125" style="17"/>
    <col min="7432" max="7432" width="9.5703125" style="17" bestFit="1" customWidth="1"/>
    <col min="7433" max="7433" width="11.5703125" style="17" bestFit="1" customWidth="1"/>
    <col min="7434" max="7687" width="9.42578125" style="17"/>
    <col min="7688" max="7688" width="9.5703125" style="17" bestFit="1" customWidth="1"/>
    <col min="7689" max="7689" width="11.5703125" style="17" bestFit="1" customWidth="1"/>
    <col min="7690" max="7943" width="9.42578125" style="17"/>
    <col min="7944" max="7944" width="9.5703125" style="17" bestFit="1" customWidth="1"/>
    <col min="7945" max="7945" width="11.5703125" style="17" bestFit="1" customWidth="1"/>
    <col min="7946" max="8199" width="9.42578125" style="17"/>
    <col min="8200" max="8200" width="9.5703125" style="17" bestFit="1" customWidth="1"/>
    <col min="8201" max="8201" width="11.5703125" style="17" bestFit="1" customWidth="1"/>
    <col min="8202" max="8455" width="9.42578125" style="17"/>
    <col min="8456" max="8456" width="9.5703125" style="17" bestFit="1" customWidth="1"/>
    <col min="8457" max="8457" width="11.5703125" style="17" bestFit="1" customWidth="1"/>
    <col min="8458" max="8711" width="9.42578125" style="17"/>
    <col min="8712" max="8712" width="9.5703125" style="17" bestFit="1" customWidth="1"/>
    <col min="8713" max="8713" width="11.5703125" style="17" bestFit="1" customWidth="1"/>
    <col min="8714" max="8967" width="9.42578125" style="17"/>
    <col min="8968" max="8968" width="9.5703125" style="17" bestFit="1" customWidth="1"/>
    <col min="8969" max="8969" width="11.5703125" style="17" bestFit="1" customWidth="1"/>
    <col min="8970" max="9223" width="9.42578125" style="17"/>
    <col min="9224" max="9224" width="9.5703125" style="17" bestFit="1" customWidth="1"/>
    <col min="9225" max="9225" width="11.5703125" style="17" bestFit="1" customWidth="1"/>
    <col min="9226" max="9479" width="9.42578125" style="17"/>
    <col min="9480" max="9480" width="9.5703125" style="17" bestFit="1" customWidth="1"/>
    <col min="9481" max="9481" width="11.5703125" style="17" bestFit="1" customWidth="1"/>
    <col min="9482" max="9735" width="9.42578125" style="17"/>
    <col min="9736" max="9736" width="9.5703125" style="17" bestFit="1" customWidth="1"/>
    <col min="9737" max="9737" width="11.5703125" style="17" bestFit="1" customWidth="1"/>
    <col min="9738" max="9991" width="9.42578125" style="17"/>
    <col min="9992" max="9992" width="9.5703125" style="17" bestFit="1" customWidth="1"/>
    <col min="9993" max="9993" width="11.5703125" style="17" bestFit="1" customWidth="1"/>
    <col min="9994" max="10247" width="9.42578125" style="17"/>
    <col min="10248" max="10248" width="9.5703125" style="17" bestFit="1" customWidth="1"/>
    <col min="10249" max="10249" width="11.5703125" style="17" bestFit="1" customWidth="1"/>
    <col min="10250" max="10503" width="9.42578125" style="17"/>
    <col min="10504" max="10504" width="9.5703125" style="17" bestFit="1" customWidth="1"/>
    <col min="10505" max="10505" width="11.5703125" style="17" bestFit="1" customWidth="1"/>
    <col min="10506" max="10759" width="9.42578125" style="17"/>
    <col min="10760" max="10760" width="9.5703125" style="17" bestFit="1" customWidth="1"/>
    <col min="10761" max="10761" width="11.5703125" style="17" bestFit="1" customWidth="1"/>
    <col min="10762" max="11015" width="9.42578125" style="17"/>
    <col min="11016" max="11016" width="9.5703125" style="17" bestFit="1" customWidth="1"/>
    <col min="11017" max="11017" width="11.5703125" style="17" bestFit="1" customWidth="1"/>
    <col min="11018" max="11271" width="9.42578125" style="17"/>
    <col min="11272" max="11272" width="9.5703125" style="17" bestFit="1" customWidth="1"/>
    <col min="11273" max="11273" width="11.5703125" style="17" bestFit="1" customWidth="1"/>
    <col min="11274" max="11527" width="9.42578125" style="17"/>
    <col min="11528" max="11528" width="9.5703125" style="17" bestFit="1" customWidth="1"/>
    <col min="11529" max="11529" width="11.5703125" style="17" bestFit="1" customWidth="1"/>
    <col min="11530" max="11783" width="9.42578125" style="17"/>
    <col min="11784" max="11784" width="9.5703125" style="17" bestFit="1" customWidth="1"/>
    <col min="11785" max="11785" width="11.5703125" style="17" bestFit="1" customWidth="1"/>
    <col min="11786" max="12039" width="9.42578125" style="17"/>
    <col min="12040" max="12040" width="9.5703125" style="17" bestFit="1" customWidth="1"/>
    <col min="12041" max="12041" width="11.5703125" style="17" bestFit="1" customWidth="1"/>
    <col min="12042" max="12295" width="9.42578125" style="17"/>
    <col min="12296" max="12296" width="9.5703125" style="17" bestFit="1" customWidth="1"/>
    <col min="12297" max="12297" width="11.5703125" style="17" bestFit="1" customWidth="1"/>
    <col min="12298" max="12551" width="9.42578125" style="17"/>
    <col min="12552" max="12552" width="9.5703125" style="17" bestFit="1" customWidth="1"/>
    <col min="12553" max="12553" width="11.5703125" style="17" bestFit="1" customWidth="1"/>
    <col min="12554" max="12807" width="9.42578125" style="17"/>
    <col min="12808" max="12808" width="9.5703125" style="17" bestFit="1" customWidth="1"/>
    <col min="12809" max="12809" width="11.5703125" style="17" bestFit="1" customWidth="1"/>
    <col min="12810" max="13063" width="9.42578125" style="17"/>
    <col min="13064" max="13064" width="9.5703125" style="17" bestFit="1" customWidth="1"/>
    <col min="13065" max="13065" width="11.5703125" style="17" bestFit="1" customWidth="1"/>
    <col min="13066" max="13319" width="9.42578125" style="17"/>
    <col min="13320" max="13320" width="9.5703125" style="17" bestFit="1" customWidth="1"/>
    <col min="13321" max="13321" width="11.5703125" style="17" bestFit="1" customWidth="1"/>
    <col min="13322" max="13575" width="9.42578125" style="17"/>
    <col min="13576" max="13576" width="9.5703125" style="17" bestFit="1" customWidth="1"/>
    <col min="13577" max="13577" width="11.5703125" style="17" bestFit="1" customWidth="1"/>
    <col min="13578" max="13831" width="9.42578125" style="17"/>
    <col min="13832" max="13832" width="9.5703125" style="17" bestFit="1" customWidth="1"/>
    <col min="13833" max="13833" width="11.5703125" style="17" bestFit="1" customWidth="1"/>
    <col min="13834" max="14087" width="9.42578125" style="17"/>
    <col min="14088" max="14088" width="9.5703125" style="17" bestFit="1" customWidth="1"/>
    <col min="14089" max="14089" width="11.5703125" style="17" bestFit="1" customWidth="1"/>
    <col min="14090" max="14343" width="9.42578125" style="17"/>
    <col min="14344" max="14344" width="9.5703125" style="17" bestFit="1" customWidth="1"/>
    <col min="14345" max="14345" width="11.5703125" style="17" bestFit="1" customWidth="1"/>
    <col min="14346" max="14599" width="9.42578125" style="17"/>
    <col min="14600" max="14600" width="9.5703125" style="17" bestFit="1" customWidth="1"/>
    <col min="14601" max="14601" width="11.5703125" style="17" bestFit="1" customWidth="1"/>
    <col min="14602" max="14855" width="9.42578125" style="17"/>
    <col min="14856" max="14856" width="9.5703125" style="17" bestFit="1" customWidth="1"/>
    <col min="14857" max="14857" width="11.5703125" style="17" bestFit="1" customWidth="1"/>
    <col min="14858" max="15111" width="9.42578125" style="17"/>
    <col min="15112" max="15112" width="9.5703125" style="17" bestFit="1" customWidth="1"/>
    <col min="15113" max="15113" width="11.5703125" style="17" bestFit="1" customWidth="1"/>
    <col min="15114" max="15367" width="9.42578125" style="17"/>
    <col min="15368" max="15368" width="9.5703125" style="17" bestFit="1" customWidth="1"/>
    <col min="15369" max="15369" width="11.5703125" style="17" bestFit="1" customWidth="1"/>
    <col min="15370" max="15623" width="9.42578125" style="17"/>
    <col min="15624" max="15624" width="9.5703125" style="17" bestFit="1" customWidth="1"/>
    <col min="15625" max="15625" width="11.5703125" style="17" bestFit="1" customWidth="1"/>
    <col min="15626" max="15879" width="9.42578125" style="17"/>
    <col min="15880" max="15880" width="9.5703125" style="17" bestFit="1" customWidth="1"/>
    <col min="15881" max="15881" width="11.5703125" style="17" bestFit="1" customWidth="1"/>
    <col min="15882" max="16135" width="9.42578125" style="17"/>
    <col min="16136" max="16136" width="9.5703125" style="17" bestFit="1" customWidth="1"/>
    <col min="16137" max="16137" width="11.5703125" style="17" bestFit="1" customWidth="1"/>
    <col min="16138" max="16384" width="9.42578125" style="17"/>
  </cols>
  <sheetData>
    <row r="1" spans="1:11">
      <c r="A1" s="266" t="s">
        <v>174</v>
      </c>
      <c r="B1" s="239"/>
      <c r="C1" s="239"/>
      <c r="D1" s="239"/>
      <c r="E1" s="239"/>
      <c r="F1" s="239"/>
      <c r="G1" s="239"/>
      <c r="H1" s="239"/>
      <c r="I1" s="239"/>
    </row>
    <row r="2" spans="1:11" ht="12.6" customHeight="1">
      <c r="A2" s="265" t="s">
        <v>550</v>
      </c>
      <c r="B2" s="241"/>
      <c r="C2" s="241"/>
      <c r="D2" s="241"/>
      <c r="E2" s="241"/>
      <c r="F2" s="241"/>
      <c r="G2" s="241"/>
      <c r="H2" s="241"/>
      <c r="I2" s="241"/>
      <c r="J2" s="123"/>
      <c r="K2" s="123"/>
    </row>
    <row r="3" spans="1:11">
      <c r="A3" s="270" t="s">
        <v>175</v>
      </c>
      <c r="B3" s="271"/>
      <c r="C3" s="271"/>
      <c r="D3" s="271"/>
      <c r="E3" s="271"/>
      <c r="F3" s="271"/>
      <c r="G3" s="271"/>
      <c r="H3" s="271"/>
      <c r="I3" s="271"/>
      <c r="J3" s="272"/>
      <c r="K3" s="272"/>
    </row>
    <row r="4" spans="1:11">
      <c r="A4" s="273" t="s">
        <v>518</v>
      </c>
      <c r="B4" s="274"/>
      <c r="C4" s="274"/>
      <c r="D4" s="274"/>
      <c r="E4" s="274"/>
      <c r="F4" s="274"/>
      <c r="G4" s="274"/>
      <c r="H4" s="274"/>
      <c r="I4" s="274"/>
      <c r="J4" s="275"/>
      <c r="K4" s="275"/>
    </row>
    <row r="5" spans="1:11" ht="22.35" customHeight="1">
      <c r="A5" s="267" t="s">
        <v>176</v>
      </c>
      <c r="B5" s="250"/>
      <c r="C5" s="250"/>
      <c r="D5" s="250"/>
      <c r="E5" s="250"/>
      <c r="F5" s="250"/>
      <c r="G5" s="267" t="s">
        <v>177</v>
      </c>
      <c r="H5" s="268" t="s">
        <v>178</v>
      </c>
      <c r="I5" s="269"/>
      <c r="J5" s="268" t="s">
        <v>179</v>
      </c>
      <c r="K5" s="269"/>
    </row>
    <row r="6" spans="1:11">
      <c r="A6" s="250"/>
      <c r="B6" s="250"/>
      <c r="C6" s="250"/>
      <c r="D6" s="250"/>
      <c r="E6" s="250"/>
      <c r="F6" s="250"/>
      <c r="G6" s="250"/>
      <c r="H6" s="19" t="s">
        <v>180</v>
      </c>
      <c r="I6" s="19" t="s">
        <v>181</v>
      </c>
      <c r="J6" s="19" t="s">
        <v>182</v>
      </c>
      <c r="K6" s="19" t="s">
        <v>183</v>
      </c>
    </row>
    <row r="7" spans="1:11">
      <c r="A7" s="276">
        <v>1</v>
      </c>
      <c r="B7" s="248"/>
      <c r="C7" s="248"/>
      <c r="D7" s="248"/>
      <c r="E7" s="248"/>
      <c r="F7" s="248"/>
      <c r="G7" s="18">
        <v>2</v>
      </c>
      <c r="H7" s="19">
        <v>3</v>
      </c>
      <c r="I7" s="19">
        <v>4</v>
      </c>
      <c r="J7" s="19">
        <v>5</v>
      </c>
      <c r="K7" s="19">
        <v>6</v>
      </c>
    </row>
    <row r="8" spans="1:11">
      <c r="A8" s="259" t="s">
        <v>184</v>
      </c>
      <c r="B8" s="259"/>
      <c r="C8" s="259"/>
      <c r="D8" s="259"/>
      <c r="E8" s="259"/>
      <c r="F8" s="259"/>
      <c r="G8" s="20">
        <v>125</v>
      </c>
      <c r="H8" s="37">
        <f>SUM(H9:H13)</f>
        <v>1799504916.52</v>
      </c>
      <c r="I8" s="37">
        <f>SUM(I9:I13)</f>
        <v>530009071.51999998</v>
      </c>
      <c r="J8" s="37">
        <f>SUM(J9:J13)</f>
        <v>2046138145.49</v>
      </c>
      <c r="K8" s="37">
        <f>SUM(K9:K13)</f>
        <v>588725007.49000001</v>
      </c>
    </row>
    <row r="9" spans="1:11">
      <c r="A9" s="231" t="s">
        <v>185</v>
      </c>
      <c r="B9" s="231"/>
      <c r="C9" s="231"/>
      <c r="D9" s="231"/>
      <c r="E9" s="231"/>
      <c r="F9" s="231"/>
      <c r="G9" s="15">
        <v>126</v>
      </c>
      <c r="H9" s="33">
        <v>0</v>
      </c>
      <c r="I9" s="33">
        <v>0</v>
      </c>
      <c r="J9" s="33">
        <v>0</v>
      </c>
      <c r="K9" s="33">
        <v>0</v>
      </c>
    </row>
    <row r="10" spans="1:11">
      <c r="A10" s="231" t="s">
        <v>186</v>
      </c>
      <c r="B10" s="231"/>
      <c r="C10" s="231"/>
      <c r="D10" s="231"/>
      <c r="E10" s="231"/>
      <c r="F10" s="231"/>
      <c r="G10" s="15">
        <v>127</v>
      </c>
      <c r="H10" s="33">
        <v>1779306022.5</v>
      </c>
      <c r="I10" s="33">
        <v>526007953.5</v>
      </c>
      <c r="J10" s="33">
        <v>2022953367.49</v>
      </c>
      <c r="K10" s="33">
        <v>579419704.49000001</v>
      </c>
    </row>
    <row r="11" spans="1:11">
      <c r="A11" s="231" t="s">
        <v>187</v>
      </c>
      <c r="B11" s="231"/>
      <c r="C11" s="231"/>
      <c r="D11" s="231"/>
      <c r="E11" s="231"/>
      <c r="F11" s="231"/>
      <c r="G11" s="15">
        <v>128</v>
      </c>
      <c r="H11" s="33">
        <v>0</v>
      </c>
      <c r="I11" s="33">
        <v>0</v>
      </c>
      <c r="J11" s="33">
        <v>0</v>
      </c>
      <c r="K11" s="33">
        <v>0</v>
      </c>
    </row>
    <row r="12" spans="1:11">
      <c r="A12" s="231" t="s">
        <v>188</v>
      </c>
      <c r="B12" s="231"/>
      <c r="C12" s="231"/>
      <c r="D12" s="231"/>
      <c r="E12" s="231"/>
      <c r="F12" s="231"/>
      <c r="G12" s="15">
        <v>129</v>
      </c>
      <c r="H12" s="33">
        <v>0</v>
      </c>
      <c r="I12" s="33">
        <v>0</v>
      </c>
      <c r="J12" s="33">
        <v>0</v>
      </c>
      <c r="K12" s="33">
        <v>0</v>
      </c>
    </row>
    <row r="13" spans="1:11">
      <c r="A13" s="231" t="s">
        <v>189</v>
      </c>
      <c r="B13" s="231"/>
      <c r="C13" s="231"/>
      <c r="D13" s="231"/>
      <c r="E13" s="231"/>
      <c r="F13" s="231"/>
      <c r="G13" s="15">
        <v>130</v>
      </c>
      <c r="H13" s="33">
        <v>20198894.02</v>
      </c>
      <c r="I13" s="33">
        <v>4001118.0199999996</v>
      </c>
      <c r="J13" s="33">
        <v>23184778</v>
      </c>
      <c r="K13" s="33">
        <v>9305303</v>
      </c>
    </row>
    <row r="14" spans="1:11" ht="22.35" customHeight="1">
      <c r="A14" s="259" t="s">
        <v>190</v>
      </c>
      <c r="B14" s="259"/>
      <c r="C14" s="259"/>
      <c r="D14" s="259"/>
      <c r="E14" s="259"/>
      <c r="F14" s="259"/>
      <c r="G14" s="20">
        <v>131</v>
      </c>
      <c r="H14" s="37">
        <f>H15+H16+H20+H24+H25+H26+H29+H36</f>
        <v>1696943813.5900002</v>
      </c>
      <c r="I14" s="37">
        <f>I15+I16+I20+I24+I25+I26+I29+I36</f>
        <v>516722516.99000037</v>
      </c>
      <c r="J14" s="37">
        <f>J15+J16+J20+J24+J25+J26+J29+J36</f>
        <v>1941747570.96</v>
      </c>
      <c r="K14" s="37">
        <f>K15+K16+K20+K24+K25+K26+K29+K36</f>
        <v>560580633.95999992</v>
      </c>
    </row>
    <row r="15" spans="1:11">
      <c r="A15" s="231" t="s">
        <v>191</v>
      </c>
      <c r="B15" s="231"/>
      <c r="C15" s="231"/>
      <c r="D15" s="231"/>
      <c r="E15" s="231"/>
      <c r="F15" s="231"/>
      <c r="G15" s="15">
        <v>132</v>
      </c>
      <c r="H15" s="125">
        <v>-62613168.729999997</v>
      </c>
      <c r="I15" s="125">
        <v>13740450.300000004</v>
      </c>
      <c r="J15" s="125">
        <v>108979767.14999999</v>
      </c>
      <c r="K15" s="125">
        <v>28760071.149999991</v>
      </c>
    </row>
    <row r="16" spans="1:11">
      <c r="A16" s="260" t="s">
        <v>192</v>
      </c>
      <c r="B16" s="260"/>
      <c r="C16" s="260"/>
      <c r="D16" s="260"/>
      <c r="E16" s="260"/>
      <c r="F16" s="260"/>
      <c r="G16" s="20">
        <v>133</v>
      </c>
      <c r="H16" s="37">
        <f>SUM(H17:H19)</f>
        <v>777915485.97000039</v>
      </c>
      <c r="I16" s="37">
        <f>SUM(I17:I19)</f>
        <v>244865039.97000039</v>
      </c>
      <c r="J16" s="37">
        <f>SUM(J17:J19)</f>
        <v>851153455.82000005</v>
      </c>
      <c r="K16" s="37">
        <f>SUM(K17:K19)</f>
        <v>253990559.82000005</v>
      </c>
    </row>
    <row r="17" spans="1:11">
      <c r="A17" s="261" t="s">
        <v>193</v>
      </c>
      <c r="B17" s="261"/>
      <c r="C17" s="261"/>
      <c r="D17" s="261"/>
      <c r="E17" s="261"/>
      <c r="F17" s="261"/>
      <c r="G17" s="15">
        <v>134</v>
      </c>
      <c r="H17" s="33">
        <v>455563527.97000039</v>
      </c>
      <c r="I17" s="33">
        <v>121899080.97000039</v>
      </c>
      <c r="J17" s="33">
        <v>331300817.72000003</v>
      </c>
      <c r="K17" s="33">
        <v>109096606.72000003</v>
      </c>
    </row>
    <row r="18" spans="1:11">
      <c r="A18" s="261" t="s">
        <v>194</v>
      </c>
      <c r="B18" s="261"/>
      <c r="C18" s="261"/>
      <c r="D18" s="261"/>
      <c r="E18" s="261"/>
      <c r="F18" s="261"/>
      <c r="G18" s="15">
        <v>135</v>
      </c>
      <c r="H18" s="33">
        <v>0</v>
      </c>
      <c r="I18" s="33">
        <v>0</v>
      </c>
      <c r="J18" s="33">
        <v>0</v>
      </c>
      <c r="K18" s="33">
        <v>0</v>
      </c>
    </row>
    <row r="19" spans="1:11">
      <c r="A19" s="261" t="s">
        <v>195</v>
      </c>
      <c r="B19" s="261"/>
      <c r="C19" s="261"/>
      <c r="D19" s="261"/>
      <c r="E19" s="261"/>
      <c r="F19" s="261"/>
      <c r="G19" s="15">
        <v>136</v>
      </c>
      <c r="H19" s="33">
        <v>322351958</v>
      </c>
      <c r="I19" s="33">
        <v>122965959</v>
      </c>
      <c r="J19" s="33">
        <v>519852638.10000002</v>
      </c>
      <c r="K19" s="33">
        <v>144893953.10000002</v>
      </c>
    </row>
    <row r="20" spans="1:11">
      <c r="A20" s="260" t="s">
        <v>196</v>
      </c>
      <c r="B20" s="260"/>
      <c r="C20" s="260"/>
      <c r="D20" s="260"/>
      <c r="E20" s="260"/>
      <c r="F20" s="260"/>
      <c r="G20" s="20">
        <v>137</v>
      </c>
      <c r="H20" s="37">
        <f>SUM(H21:H23)</f>
        <v>823632213.51999998</v>
      </c>
      <c r="I20" s="37">
        <f>SUM(I21:I23)</f>
        <v>213536426.51999998</v>
      </c>
      <c r="J20" s="37">
        <f>SUM(J21:J23)</f>
        <v>849947434.75</v>
      </c>
      <c r="K20" s="37">
        <f>SUM(K21:K23)</f>
        <v>235584718.75</v>
      </c>
    </row>
    <row r="21" spans="1:11">
      <c r="A21" s="261" t="s">
        <v>197</v>
      </c>
      <c r="B21" s="261"/>
      <c r="C21" s="261"/>
      <c r="D21" s="261"/>
      <c r="E21" s="261"/>
      <c r="F21" s="261"/>
      <c r="G21" s="15">
        <v>138</v>
      </c>
      <c r="H21" s="33">
        <v>488372391.81387031</v>
      </c>
      <c r="I21" s="33">
        <v>125846035.81387031</v>
      </c>
      <c r="J21" s="33">
        <v>505702545.73170388</v>
      </c>
      <c r="K21" s="33">
        <v>138533220.73170388</v>
      </c>
    </row>
    <row r="22" spans="1:11">
      <c r="A22" s="261" t="s">
        <v>198</v>
      </c>
      <c r="B22" s="261"/>
      <c r="C22" s="261"/>
      <c r="D22" s="261"/>
      <c r="E22" s="261"/>
      <c r="F22" s="261"/>
      <c r="G22" s="15">
        <v>139</v>
      </c>
      <c r="H22" s="33">
        <v>237413917.53803822</v>
      </c>
      <c r="I22" s="33">
        <v>60211131.538038224</v>
      </c>
      <c r="J22" s="33">
        <v>246039051.06799158</v>
      </c>
      <c r="K22" s="33">
        <v>68467483.067991585</v>
      </c>
    </row>
    <row r="23" spans="1:11">
      <c r="A23" s="261" t="s">
        <v>199</v>
      </c>
      <c r="B23" s="261"/>
      <c r="C23" s="261"/>
      <c r="D23" s="261"/>
      <c r="E23" s="261"/>
      <c r="F23" s="261"/>
      <c r="G23" s="15">
        <v>140</v>
      </c>
      <c r="H23" s="33">
        <v>97845904.168091446</v>
      </c>
      <c r="I23" s="33">
        <v>27479259.168091446</v>
      </c>
      <c r="J23" s="33">
        <v>98205837.950304553</v>
      </c>
      <c r="K23" s="33">
        <v>28584014.950304553</v>
      </c>
    </row>
    <row r="24" spans="1:11">
      <c r="A24" s="231" t="s">
        <v>200</v>
      </c>
      <c r="B24" s="231"/>
      <c r="C24" s="231"/>
      <c r="D24" s="231"/>
      <c r="E24" s="231"/>
      <c r="F24" s="231"/>
      <c r="G24" s="15">
        <v>141</v>
      </c>
      <c r="H24" s="33">
        <v>57534256.329999998</v>
      </c>
      <c r="I24" s="33">
        <v>10956497.329999998</v>
      </c>
      <c r="J24" s="33">
        <v>55686416.909999996</v>
      </c>
      <c r="K24" s="33">
        <v>13306347.909999996</v>
      </c>
    </row>
    <row r="25" spans="1:11">
      <c r="A25" s="231" t="s">
        <v>201</v>
      </c>
      <c r="B25" s="231"/>
      <c r="C25" s="231"/>
      <c r="D25" s="231"/>
      <c r="E25" s="231"/>
      <c r="F25" s="231"/>
      <c r="G25" s="15">
        <v>142</v>
      </c>
      <c r="H25" s="33">
        <v>61696995.619999997</v>
      </c>
      <c r="I25" s="33">
        <v>28131690.619999997</v>
      </c>
      <c r="J25" s="33">
        <v>52377349.369999997</v>
      </c>
      <c r="K25" s="33">
        <v>17327056.369999997</v>
      </c>
    </row>
    <row r="26" spans="1:11">
      <c r="A26" s="260" t="s">
        <v>202</v>
      </c>
      <c r="B26" s="260"/>
      <c r="C26" s="260"/>
      <c r="D26" s="260"/>
      <c r="E26" s="260"/>
      <c r="F26" s="260"/>
      <c r="G26" s="20">
        <v>143</v>
      </c>
      <c r="H26" s="37">
        <f>H27+H28</f>
        <v>2246590</v>
      </c>
      <c r="I26" s="37">
        <f>I27+I28</f>
        <v>378901</v>
      </c>
      <c r="J26" s="37">
        <f>J27+J28</f>
        <v>11227058.919999998</v>
      </c>
      <c r="K26" s="37">
        <f>K27+K28</f>
        <v>9046556.9199999981</v>
      </c>
    </row>
    <row r="27" spans="1:11">
      <c r="A27" s="261" t="s">
        <v>203</v>
      </c>
      <c r="B27" s="261"/>
      <c r="C27" s="261"/>
      <c r="D27" s="261"/>
      <c r="E27" s="261"/>
      <c r="F27" s="261"/>
      <c r="G27" s="15">
        <v>144</v>
      </c>
      <c r="H27" s="33">
        <v>0</v>
      </c>
      <c r="I27" s="33">
        <v>0</v>
      </c>
      <c r="J27" s="33">
        <v>0</v>
      </c>
      <c r="K27" s="33">
        <v>0</v>
      </c>
    </row>
    <row r="28" spans="1:11">
      <c r="A28" s="261" t="s">
        <v>204</v>
      </c>
      <c r="B28" s="261"/>
      <c r="C28" s="261"/>
      <c r="D28" s="261"/>
      <c r="E28" s="261"/>
      <c r="F28" s="261"/>
      <c r="G28" s="15">
        <v>145</v>
      </c>
      <c r="H28" s="33">
        <v>2246590</v>
      </c>
      <c r="I28" s="33">
        <v>378901</v>
      </c>
      <c r="J28" s="33">
        <v>11227058.919999998</v>
      </c>
      <c r="K28" s="33">
        <v>9046556.9199999981</v>
      </c>
    </row>
    <row r="29" spans="1:11">
      <c r="A29" s="260" t="s">
        <v>205</v>
      </c>
      <c r="B29" s="260"/>
      <c r="C29" s="260"/>
      <c r="D29" s="260"/>
      <c r="E29" s="260"/>
      <c r="F29" s="260"/>
      <c r="G29" s="20">
        <v>146</v>
      </c>
      <c r="H29" s="37">
        <f>SUM(H30:H35)</f>
        <v>36531440.879999995</v>
      </c>
      <c r="I29" s="37">
        <f>SUM(I30:I35)</f>
        <v>5113511.25</v>
      </c>
      <c r="J29" s="37">
        <f>SUM(J30:J35)</f>
        <v>12376088.039999999</v>
      </c>
      <c r="K29" s="37">
        <f>SUM(K30:K35)</f>
        <v>2565323.0399999996</v>
      </c>
    </row>
    <row r="30" spans="1:11">
      <c r="A30" s="261" t="s">
        <v>206</v>
      </c>
      <c r="B30" s="261"/>
      <c r="C30" s="261"/>
      <c r="D30" s="261"/>
      <c r="E30" s="261"/>
      <c r="F30" s="261"/>
      <c r="G30" s="15">
        <v>147</v>
      </c>
      <c r="H30" s="33">
        <v>26244419</v>
      </c>
      <c r="I30" s="33">
        <v>4438102</v>
      </c>
      <c r="J30" s="33">
        <v>11574491.52</v>
      </c>
      <c r="K30" s="33">
        <v>1988833.5199999996</v>
      </c>
    </row>
    <row r="31" spans="1:11">
      <c r="A31" s="261" t="s">
        <v>207</v>
      </c>
      <c r="B31" s="261"/>
      <c r="C31" s="261"/>
      <c r="D31" s="261"/>
      <c r="E31" s="261"/>
      <c r="F31" s="261"/>
      <c r="G31" s="15">
        <v>148</v>
      </c>
      <c r="H31" s="33">
        <v>0</v>
      </c>
      <c r="I31" s="33">
        <v>0</v>
      </c>
      <c r="J31" s="33">
        <v>0</v>
      </c>
      <c r="K31" s="33">
        <v>0</v>
      </c>
    </row>
    <row r="32" spans="1:11">
      <c r="A32" s="261" t="s">
        <v>208</v>
      </c>
      <c r="B32" s="261"/>
      <c r="C32" s="261"/>
      <c r="D32" s="261"/>
      <c r="E32" s="261"/>
      <c r="F32" s="261"/>
      <c r="G32" s="15">
        <v>149</v>
      </c>
      <c r="H32" s="33">
        <v>0</v>
      </c>
      <c r="I32" s="33">
        <v>0</v>
      </c>
      <c r="J32" s="33">
        <v>0</v>
      </c>
      <c r="K32" s="33">
        <v>0</v>
      </c>
    </row>
    <row r="33" spans="1:11">
      <c r="A33" s="261" t="s">
        <v>209</v>
      </c>
      <c r="B33" s="261"/>
      <c r="C33" s="261"/>
      <c r="D33" s="261"/>
      <c r="E33" s="261"/>
      <c r="F33" s="261"/>
      <c r="G33" s="15">
        <v>150</v>
      </c>
      <c r="H33" s="33">
        <v>0</v>
      </c>
      <c r="I33" s="33">
        <v>0</v>
      </c>
      <c r="J33" s="33">
        <v>0</v>
      </c>
      <c r="K33" s="33">
        <v>0</v>
      </c>
    </row>
    <row r="34" spans="1:11">
      <c r="A34" s="261" t="s">
        <v>210</v>
      </c>
      <c r="B34" s="261"/>
      <c r="C34" s="261"/>
      <c r="D34" s="261"/>
      <c r="E34" s="261"/>
      <c r="F34" s="261"/>
      <c r="G34" s="15">
        <v>151</v>
      </c>
      <c r="H34" s="33">
        <v>1661021.88</v>
      </c>
      <c r="I34" s="33">
        <v>675409.24999999988</v>
      </c>
      <c r="J34" s="33">
        <v>548309.99</v>
      </c>
      <c r="K34" s="33">
        <v>323202.99</v>
      </c>
    </row>
    <row r="35" spans="1:11">
      <c r="A35" s="261" t="s">
        <v>211</v>
      </c>
      <c r="B35" s="261"/>
      <c r="C35" s="261"/>
      <c r="D35" s="261"/>
      <c r="E35" s="261"/>
      <c r="F35" s="261"/>
      <c r="G35" s="15">
        <v>152</v>
      </c>
      <c r="H35" s="33">
        <v>8626000</v>
      </c>
      <c r="I35" s="33">
        <v>0</v>
      </c>
      <c r="J35" s="33">
        <v>253286.53</v>
      </c>
      <c r="K35" s="33">
        <v>253286.53</v>
      </c>
    </row>
    <row r="36" spans="1:11">
      <c r="A36" s="231" t="s">
        <v>212</v>
      </c>
      <c r="B36" s="231"/>
      <c r="C36" s="231"/>
      <c r="D36" s="231"/>
      <c r="E36" s="231"/>
      <c r="F36" s="231"/>
      <c r="G36" s="15">
        <v>153</v>
      </c>
      <c r="H36" s="33">
        <v>0</v>
      </c>
      <c r="I36" s="33">
        <v>0</v>
      </c>
      <c r="J36" s="33">
        <v>0</v>
      </c>
      <c r="K36" s="33">
        <v>0</v>
      </c>
    </row>
    <row r="37" spans="1:11">
      <c r="A37" s="259" t="s">
        <v>213</v>
      </c>
      <c r="B37" s="259"/>
      <c r="C37" s="259"/>
      <c r="D37" s="259"/>
      <c r="E37" s="259"/>
      <c r="F37" s="259"/>
      <c r="G37" s="20">
        <v>154</v>
      </c>
      <c r="H37" s="37">
        <f>SUM(H38:H47)</f>
        <v>7176307</v>
      </c>
      <c r="I37" s="37">
        <f>SUM(I38:I47)</f>
        <v>1671226</v>
      </c>
      <c r="J37" s="37">
        <f>SUM(J38:J47)</f>
        <v>6125170.8899999997</v>
      </c>
      <c r="K37" s="37">
        <f>SUM(K38:K47)</f>
        <v>4298403.8899999997</v>
      </c>
    </row>
    <row r="38" spans="1:11" ht="23.85" customHeight="1">
      <c r="A38" s="231" t="s">
        <v>214</v>
      </c>
      <c r="B38" s="231"/>
      <c r="C38" s="231"/>
      <c r="D38" s="231"/>
      <c r="E38" s="231"/>
      <c r="F38" s="231"/>
      <c r="G38" s="15">
        <v>155</v>
      </c>
      <c r="H38" s="33">
        <v>0</v>
      </c>
      <c r="I38" s="33">
        <v>0</v>
      </c>
      <c r="J38" s="33">
        <v>0</v>
      </c>
      <c r="K38" s="33">
        <v>0</v>
      </c>
    </row>
    <row r="39" spans="1:11" ht="25.35" customHeight="1">
      <c r="A39" s="231" t="s">
        <v>215</v>
      </c>
      <c r="B39" s="231"/>
      <c r="C39" s="231"/>
      <c r="D39" s="231"/>
      <c r="E39" s="231"/>
      <c r="F39" s="231"/>
      <c r="G39" s="15">
        <v>156</v>
      </c>
      <c r="H39" s="33">
        <v>0</v>
      </c>
      <c r="I39" s="33">
        <v>0</v>
      </c>
      <c r="J39" s="33">
        <v>0</v>
      </c>
      <c r="K39" s="33">
        <v>0</v>
      </c>
    </row>
    <row r="40" spans="1:11" ht="25.35" customHeight="1">
      <c r="A40" s="231" t="s">
        <v>216</v>
      </c>
      <c r="B40" s="231"/>
      <c r="C40" s="231"/>
      <c r="D40" s="231"/>
      <c r="E40" s="231"/>
      <c r="F40" s="231"/>
      <c r="G40" s="15">
        <v>157</v>
      </c>
      <c r="H40" s="33">
        <v>0</v>
      </c>
      <c r="I40" s="33">
        <v>0</v>
      </c>
      <c r="J40" s="33">
        <v>0</v>
      </c>
      <c r="K40" s="33">
        <v>0</v>
      </c>
    </row>
    <row r="41" spans="1:11" ht="25.35" customHeight="1">
      <c r="A41" s="231" t="s">
        <v>217</v>
      </c>
      <c r="B41" s="231"/>
      <c r="C41" s="231"/>
      <c r="D41" s="231"/>
      <c r="E41" s="231"/>
      <c r="F41" s="231"/>
      <c r="G41" s="15">
        <v>158</v>
      </c>
      <c r="H41" s="33">
        <v>0</v>
      </c>
      <c r="I41" s="33">
        <v>0</v>
      </c>
      <c r="J41" s="33">
        <v>0</v>
      </c>
      <c r="K41" s="33">
        <v>0</v>
      </c>
    </row>
    <row r="42" spans="1:11" ht="25.35" customHeight="1">
      <c r="A42" s="231" t="s">
        <v>218</v>
      </c>
      <c r="B42" s="231"/>
      <c r="C42" s="231"/>
      <c r="D42" s="231"/>
      <c r="E42" s="231"/>
      <c r="F42" s="231"/>
      <c r="G42" s="15">
        <v>159</v>
      </c>
      <c r="H42" s="33">
        <v>0</v>
      </c>
      <c r="I42" s="33">
        <v>-1406</v>
      </c>
      <c r="J42" s="33">
        <v>0</v>
      </c>
      <c r="K42" s="33">
        <v>-88601</v>
      </c>
    </row>
    <row r="43" spans="1:11">
      <c r="A43" s="231" t="s">
        <v>219</v>
      </c>
      <c r="B43" s="231"/>
      <c r="C43" s="231"/>
      <c r="D43" s="231"/>
      <c r="E43" s="231"/>
      <c r="F43" s="231"/>
      <c r="G43" s="15">
        <v>160</v>
      </c>
      <c r="H43" s="33">
        <v>0</v>
      </c>
      <c r="I43" s="33">
        <v>0</v>
      </c>
      <c r="J43" s="33">
        <v>0</v>
      </c>
      <c r="K43" s="33">
        <v>0</v>
      </c>
    </row>
    <row r="44" spans="1:11">
      <c r="A44" s="231" t="s">
        <v>220</v>
      </c>
      <c r="B44" s="231"/>
      <c r="C44" s="231"/>
      <c r="D44" s="231"/>
      <c r="E44" s="231"/>
      <c r="F44" s="231"/>
      <c r="G44" s="15">
        <v>161</v>
      </c>
      <c r="H44" s="33">
        <v>4637179</v>
      </c>
      <c r="I44" s="33">
        <v>1902035</v>
      </c>
      <c r="J44" s="33">
        <v>6023170.9299999997</v>
      </c>
      <c r="K44" s="33">
        <v>4285004.93</v>
      </c>
    </row>
    <row r="45" spans="1:11">
      <c r="A45" s="231" t="s">
        <v>221</v>
      </c>
      <c r="B45" s="231"/>
      <c r="C45" s="231"/>
      <c r="D45" s="231"/>
      <c r="E45" s="231"/>
      <c r="F45" s="231"/>
      <c r="G45" s="15">
        <v>162</v>
      </c>
      <c r="H45" s="33">
        <v>1152108</v>
      </c>
      <c r="I45" s="33">
        <v>-489633</v>
      </c>
      <c r="J45" s="33">
        <v>0</v>
      </c>
      <c r="K45" s="33">
        <v>0</v>
      </c>
    </row>
    <row r="46" spans="1:11">
      <c r="A46" s="231" t="s">
        <v>222</v>
      </c>
      <c r="B46" s="231"/>
      <c r="C46" s="231"/>
      <c r="D46" s="231"/>
      <c r="E46" s="231"/>
      <c r="F46" s="231"/>
      <c r="G46" s="15">
        <v>163</v>
      </c>
      <c r="H46" s="33">
        <v>0</v>
      </c>
      <c r="I46" s="33">
        <v>0</v>
      </c>
      <c r="J46" s="33">
        <v>0</v>
      </c>
      <c r="K46" s="33">
        <v>0</v>
      </c>
    </row>
    <row r="47" spans="1:11">
      <c r="A47" s="231" t="s">
        <v>223</v>
      </c>
      <c r="B47" s="231"/>
      <c r="C47" s="231"/>
      <c r="D47" s="231"/>
      <c r="E47" s="231"/>
      <c r="F47" s="231"/>
      <c r="G47" s="15">
        <v>164</v>
      </c>
      <c r="H47" s="33">
        <v>1387020</v>
      </c>
      <c r="I47" s="33">
        <v>260230</v>
      </c>
      <c r="J47" s="33">
        <v>101999.96</v>
      </c>
      <c r="K47" s="33">
        <v>101999.96</v>
      </c>
    </row>
    <row r="48" spans="1:11">
      <c r="A48" s="259" t="s">
        <v>224</v>
      </c>
      <c r="B48" s="259"/>
      <c r="C48" s="259"/>
      <c r="D48" s="259"/>
      <c r="E48" s="259"/>
      <c r="F48" s="259"/>
      <c r="G48" s="20">
        <v>165</v>
      </c>
      <c r="H48" s="37">
        <f>SUM(H49:H55)</f>
        <v>1507406.74</v>
      </c>
      <c r="I48" s="37">
        <f>SUM(I49:I55)</f>
        <v>262473.74</v>
      </c>
      <c r="J48" s="37">
        <f>SUM(J49:J55)</f>
        <v>3883762.12</v>
      </c>
      <c r="K48" s="37">
        <f>SUM(K49:K55)</f>
        <v>942523.12000000011</v>
      </c>
    </row>
    <row r="49" spans="1:11" ht="25.35" customHeight="1">
      <c r="A49" s="231" t="s">
        <v>225</v>
      </c>
      <c r="B49" s="231"/>
      <c r="C49" s="231"/>
      <c r="D49" s="231"/>
      <c r="E49" s="231"/>
      <c r="F49" s="231"/>
      <c r="G49" s="15">
        <v>166</v>
      </c>
      <c r="H49" s="33">
        <v>0</v>
      </c>
      <c r="I49" s="33">
        <v>0</v>
      </c>
      <c r="J49" s="33">
        <v>0</v>
      </c>
      <c r="K49" s="33">
        <v>0</v>
      </c>
    </row>
    <row r="50" spans="1:11" ht="24" customHeight="1">
      <c r="A50" s="255" t="s">
        <v>226</v>
      </c>
      <c r="B50" s="255"/>
      <c r="C50" s="255"/>
      <c r="D50" s="255"/>
      <c r="E50" s="255"/>
      <c r="F50" s="255"/>
      <c r="G50" s="15">
        <v>167</v>
      </c>
      <c r="H50" s="33">
        <v>0</v>
      </c>
      <c r="I50" s="33">
        <v>0</v>
      </c>
      <c r="J50" s="33">
        <v>0</v>
      </c>
      <c r="K50" s="33">
        <v>0</v>
      </c>
    </row>
    <row r="51" spans="1:11">
      <c r="A51" s="255" t="s">
        <v>227</v>
      </c>
      <c r="B51" s="255"/>
      <c r="C51" s="255"/>
      <c r="D51" s="255"/>
      <c r="E51" s="255"/>
      <c r="F51" s="255"/>
      <c r="G51" s="15">
        <v>168</v>
      </c>
      <c r="H51" s="33">
        <v>1507406.74</v>
      </c>
      <c r="I51" s="33">
        <v>262473.74</v>
      </c>
      <c r="J51" s="33">
        <v>1835928.4</v>
      </c>
      <c r="K51" s="33">
        <v>369795.39999999991</v>
      </c>
    </row>
    <row r="52" spans="1:11">
      <c r="A52" s="255" t="s">
        <v>228</v>
      </c>
      <c r="B52" s="255"/>
      <c r="C52" s="255"/>
      <c r="D52" s="255"/>
      <c r="E52" s="255"/>
      <c r="F52" s="255"/>
      <c r="G52" s="15">
        <v>169</v>
      </c>
      <c r="H52" s="33">
        <v>0</v>
      </c>
      <c r="I52" s="33">
        <v>0</v>
      </c>
      <c r="J52" s="33">
        <v>2034789.7300000002</v>
      </c>
      <c r="K52" s="33">
        <v>627863.73000000021</v>
      </c>
    </row>
    <row r="53" spans="1:11">
      <c r="A53" s="255" t="s">
        <v>229</v>
      </c>
      <c r="B53" s="255"/>
      <c r="C53" s="255"/>
      <c r="D53" s="255"/>
      <c r="E53" s="255"/>
      <c r="F53" s="255"/>
      <c r="G53" s="15">
        <v>170</v>
      </c>
      <c r="H53" s="33">
        <v>0</v>
      </c>
      <c r="I53" s="33">
        <v>0</v>
      </c>
      <c r="J53" s="33">
        <v>0</v>
      </c>
      <c r="K53" s="33">
        <v>0</v>
      </c>
    </row>
    <row r="54" spans="1:11">
      <c r="A54" s="255" t="s">
        <v>230</v>
      </c>
      <c r="B54" s="255"/>
      <c r="C54" s="255"/>
      <c r="D54" s="255"/>
      <c r="E54" s="255"/>
      <c r="F54" s="255"/>
      <c r="G54" s="15">
        <v>171</v>
      </c>
      <c r="H54" s="33">
        <v>0</v>
      </c>
      <c r="I54" s="33">
        <v>0</v>
      </c>
      <c r="J54" s="33">
        <v>0</v>
      </c>
      <c r="K54" s="33">
        <v>0</v>
      </c>
    </row>
    <row r="55" spans="1:11">
      <c r="A55" s="255" t="s">
        <v>231</v>
      </c>
      <c r="B55" s="255"/>
      <c r="C55" s="255"/>
      <c r="D55" s="255"/>
      <c r="E55" s="255"/>
      <c r="F55" s="255"/>
      <c r="G55" s="15">
        <v>172</v>
      </c>
      <c r="H55" s="33">
        <v>0</v>
      </c>
      <c r="I55" s="33">
        <v>0</v>
      </c>
      <c r="J55" s="33">
        <v>13043.99</v>
      </c>
      <c r="K55" s="33">
        <v>-55136.01</v>
      </c>
    </row>
    <row r="56" spans="1:11" ht="22.35" customHeight="1">
      <c r="A56" s="264" t="s">
        <v>232</v>
      </c>
      <c r="B56" s="264"/>
      <c r="C56" s="264"/>
      <c r="D56" s="264"/>
      <c r="E56" s="264"/>
      <c r="F56" s="264"/>
      <c r="G56" s="15">
        <v>173</v>
      </c>
      <c r="H56" s="33">
        <v>0</v>
      </c>
      <c r="I56" s="33">
        <v>0</v>
      </c>
      <c r="J56" s="33">
        <v>0</v>
      </c>
      <c r="K56" s="33">
        <v>0</v>
      </c>
    </row>
    <row r="57" spans="1:11">
      <c r="A57" s="264" t="s">
        <v>233</v>
      </c>
      <c r="B57" s="264"/>
      <c r="C57" s="264"/>
      <c r="D57" s="264"/>
      <c r="E57" s="264"/>
      <c r="F57" s="264"/>
      <c r="G57" s="15">
        <v>174</v>
      </c>
      <c r="H57" s="33">
        <v>0</v>
      </c>
      <c r="I57" s="33">
        <v>0</v>
      </c>
      <c r="J57" s="33">
        <v>0</v>
      </c>
      <c r="K57" s="33">
        <v>0</v>
      </c>
    </row>
    <row r="58" spans="1:11" ht="24.6" customHeight="1">
      <c r="A58" s="264" t="s">
        <v>234</v>
      </c>
      <c r="B58" s="264"/>
      <c r="C58" s="264"/>
      <c r="D58" s="264"/>
      <c r="E58" s="264"/>
      <c r="F58" s="264"/>
      <c r="G58" s="15">
        <v>175</v>
      </c>
      <c r="H58" s="33">
        <v>0</v>
      </c>
      <c r="I58" s="33">
        <v>0</v>
      </c>
      <c r="J58" s="33">
        <v>0</v>
      </c>
      <c r="K58" s="33">
        <v>0</v>
      </c>
    </row>
    <row r="59" spans="1:11">
      <c r="A59" s="264" t="s">
        <v>235</v>
      </c>
      <c r="B59" s="264"/>
      <c r="C59" s="264"/>
      <c r="D59" s="264"/>
      <c r="E59" s="264"/>
      <c r="F59" s="264"/>
      <c r="G59" s="15">
        <v>176</v>
      </c>
      <c r="H59" s="33">
        <v>0</v>
      </c>
      <c r="I59" s="33">
        <v>0</v>
      </c>
      <c r="J59" s="33">
        <v>0</v>
      </c>
      <c r="K59" s="33">
        <v>0</v>
      </c>
    </row>
    <row r="60" spans="1:11">
      <c r="A60" s="259" t="s">
        <v>236</v>
      </c>
      <c r="B60" s="259"/>
      <c r="C60" s="259"/>
      <c r="D60" s="259"/>
      <c r="E60" s="259"/>
      <c r="F60" s="259"/>
      <c r="G60" s="20">
        <v>177</v>
      </c>
      <c r="H60" s="37">
        <f>H8+H37+H56+H57</f>
        <v>1806681223.52</v>
      </c>
      <c r="I60" s="37">
        <f t="shared" ref="I60:K60" si="0">I8+I37+I56+I57</f>
        <v>531680297.51999998</v>
      </c>
      <c r="J60" s="37">
        <f t="shared" si="0"/>
        <v>2052263316.3800001</v>
      </c>
      <c r="K60" s="37">
        <f t="shared" si="0"/>
        <v>593023411.38</v>
      </c>
    </row>
    <row r="61" spans="1:11">
      <c r="A61" s="259" t="s">
        <v>237</v>
      </c>
      <c r="B61" s="259"/>
      <c r="C61" s="259"/>
      <c r="D61" s="259"/>
      <c r="E61" s="259"/>
      <c r="F61" s="259"/>
      <c r="G61" s="20">
        <v>178</v>
      </c>
      <c r="H61" s="37">
        <f>H14+H48+H58+H59</f>
        <v>1698451220.3300002</v>
      </c>
      <c r="I61" s="37">
        <f t="shared" ref="I61:K61" si="1">I14+I48+I58+I59</f>
        <v>516984990.73000038</v>
      </c>
      <c r="J61" s="37">
        <f t="shared" si="1"/>
        <v>1945631333.0799999</v>
      </c>
      <c r="K61" s="37">
        <f t="shared" si="1"/>
        <v>561523157.07999992</v>
      </c>
    </row>
    <row r="62" spans="1:11">
      <c r="A62" s="259" t="s">
        <v>238</v>
      </c>
      <c r="B62" s="259"/>
      <c r="C62" s="259"/>
      <c r="D62" s="259"/>
      <c r="E62" s="259"/>
      <c r="F62" s="259"/>
      <c r="G62" s="20">
        <v>179</v>
      </c>
      <c r="H62" s="37">
        <f>H60-H61</f>
        <v>108230003.18999982</v>
      </c>
      <c r="I62" s="37">
        <f t="shared" ref="I62:K62" si="2">I60-I61</f>
        <v>14695306.789999604</v>
      </c>
      <c r="J62" s="37">
        <f t="shared" si="2"/>
        <v>106631983.30000019</v>
      </c>
      <c r="K62" s="37">
        <f t="shared" si="2"/>
        <v>31500254.300000072</v>
      </c>
    </row>
    <row r="63" spans="1:11">
      <c r="A63" s="258" t="s">
        <v>239</v>
      </c>
      <c r="B63" s="258"/>
      <c r="C63" s="258"/>
      <c r="D63" s="258"/>
      <c r="E63" s="258"/>
      <c r="F63" s="258"/>
      <c r="G63" s="20">
        <v>180</v>
      </c>
      <c r="H63" s="37">
        <f>+IF((H60-H61)&gt;0,(H60-H61),0)</f>
        <v>108230003.18999982</v>
      </c>
      <c r="I63" s="37">
        <f t="shared" ref="I63:K63" si="3">+IF((I60-I61)&gt;0,(I60-I61),0)</f>
        <v>14695306.789999604</v>
      </c>
      <c r="J63" s="37">
        <f t="shared" si="3"/>
        <v>106631983.30000019</v>
      </c>
      <c r="K63" s="37">
        <f t="shared" si="3"/>
        <v>31500254.300000072</v>
      </c>
    </row>
    <row r="64" spans="1:11">
      <c r="A64" s="258" t="s">
        <v>240</v>
      </c>
      <c r="B64" s="258"/>
      <c r="C64" s="258"/>
      <c r="D64" s="258"/>
      <c r="E64" s="258"/>
      <c r="F64" s="258"/>
      <c r="G64" s="20">
        <v>181</v>
      </c>
      <c r="H64" s="37">
        <f>+IF((H60-H61)&lt;0,(H60-H61),0)</f>
        <v>0</v>
      </c>
      <c r="I64" s="37">
        <f t="shared" ref="I64:K64" si="4">+IF((I60-I61)&lt;0,(I60-I61),0)</f>
        <v>0</v>
      </c>
      <c r="J64" s="37">
        <f t="shared" si="4"/>
        <v>0</v>
      </c>
      <c r="K64" s="37">
        <f t="shared" si="4"/>
        <v>0</v>
      </c>
    </row>
    <row r="65" spans="1:11">
      <c r="A65" s="264" t="s">
        <v>241</v>
      </c>
      <c r="B65" s="264"/>
      <c r="C65" s="264"/>
      <c r="D65" s="264"/>
      <c r="E65" s="264"/>
      <c r="F65" s="264"/>
      <c r="G65" s="15">
        <v>182</v>
      </c>
      <c r="H65" s="33">
        <v>5749968.4100000001</v>
      </c>
      <c r="I65" s="33">
        <v>-7028042.5899999999</v>
      </c>
      <c r="J65" s="33">
        <v>12091993.58</v>
      </c>
      <c r="K65" s="33">
        <v>4111428.58</v>
      </c>
    </row>
    <row r="66" spans="1:11">
      <c r="A66" s="259" t="s">
        <v>242</v>
      </c>
      <c r="B66" s="259"/>
      <c r="C66" s="259"/>
      <c r="D66" s="259"/>
      <c r="E66" s="259"/>
      <c r="F66" s="259"/>
      <c r="G66" s="20">
        <v>183</v>
      </c>
      <c r="H66" s="37">
        <f>H62-H65</f>
        <v>102480034.77999982</v>
      </c>
      <c r="I66" s="37">
        <f t="shared" ref="I66:K66" si="5">I62-I65</f>
        <v>21723349.379999604</v>
      </c>
      <c r="J66" s="37">
        <f t="shared" si="5"/>
        <v>94539989.720000193</v>
      </c>
      <c r="K66" s="37">
        <f t="shared" si="5"/>
        <v>27388825.720000073</v>
      </c>
    </row>
    <row r="67" spans="1:11">
      <c r="A67" s="258" t="s">
        <v>243</v>
      </c>
      <c r="B67" s="258"/>
      <c r="C67" s="258"/>
      <c r="D67" s="258"/>
      <c r="E67" s="258"/>
      <c r="F67" s="258"/>
      <c r="G67" s="20">
        <v>184</v>
      </c>
      <c r="H67" s="37">
        <f>+IF((H62-H65)&gt;0,(H62-H65),0)</f>
        <v>102480034.77999982</v>
      </c>
      <c r="I67" s="37">
        <f t="shared" ref="I67:K67" si="6">+IF((I62-I65)&gt;0,(I62-I65),0)</f>
        <v>21723349.379999604</v>
      </c>
      <c r="J67" s="37">
        <f t="shared" si="6"/>
        <v>94539989.720000193</v>
      </c>
      <c r="K67" s="37">
        <f t="shared" si="6"/>
        <v>27388825.720000073</v>
      </c>
    </row>
    <row r="68" spans="1:11">
      <c r="A68" s="258" t="s">
        <v>244</v>
      </c>
      <c r="B68" s="258"/>
      <c r="C68" s="258"/>
      <c r="D68" s="258"/>
      <c r="E68" s="258"/>
      <c r="F68" s="258"/>
      <c r="G68" s="20">
        <v>185</v>
      </c>
      <c r="H68" s="37">
        <f>+IF((H62-H65)&lt;0,(H62-H65),0)</f>
        <v>0</v>
      </c>
      <c r="I68" s="37">
        <f t="shared" ref="I68:K68" si="7">+IF((I62-I65)&lt;0,(I62-I65),0)</f>
        <v>0</v>
      </c>
      <c r="J68" s="37">
        <f t="shared" si="7"/>
        <v>0</v>
      </c>
      <c r="K68" s="37">
        <f t="shared" si="7"/>
        <v>0</v>
      </c>
    </row>
    <row r="69" spans="1:11">
      <c r="A69" s="236" t="s">
        <v>245</v>
      </c>
      <c r="B69" s="236"/>
      <c r="C69" s="236"/>
      <c r="D69" s="236"/>
      <c r="E69" s="236"/>
      <c r="F69" s="236"/>
      <c r="G69" s="256"/>
      <c r="H69" s="256"/>
      <c r="I69" s="256"/>
      <c r="J69" s="257"/>
      <c r="K69" s="257"/>
    </row>
    <row r="70" spans="1:11" ht="22.35" customHeight="1">
      <c r="A70" s="259" t="s">
        <v>246</v>
      </c>
      <c r="B70" s="259"/>
      <c r="C70" s="259"/>
      <c r="D70" s="259"/>
      <c r="E70" s="259"/>
      <c r="F70" s="259"/>
      <c r="G70" s="20">
        <v>186</v>
      </c>
      <c r="H70" s="37">
        <f>H71-H72</f>
        <v>0</v>
      </c>
      <c r="I70" s="37">
        <f>I71-I72</f>
        <v>0</v>
      </c>
      <c r="J70" s="37">
        <f>J71-J72</f>
        <v>0</v>
      </c>
      <c r="K70" s="37">
        <f>K71-K72</f>
        <v>0</v>
      </c>
    </row>
    <row r="71" spans="1:11">
      <c r="A71" s="255" t="s">
        <v>247</v>
      </c>
      <c r="B71" s="255"/>
      <c r="C71" s="255"/>
      <c r="D71" s="255"/>
      <c r="E71" s="255"/>
      <c r="F71" s="255"/>
      <c r="G71" s="15">
        <v>187</v>
      </c>
      <c r="H71" s="33">
        <v>0</v>
      </c>
      <c r="I71" s="33">
        <v>0</v>
      </c>
      <c r="J71" s="33">
        <v>0</v>
      </c>
      <c r="K71" s="33">
        <v>0</v>
      </c>
    </row>
    <row r="72" spans="1:11">
      <c r="A72" s="255" t="s">
        <v>248</v>
      </c>
      <c r="B72" s="255"/>
      <c r="C72" s="255"/>
      <c r="D72" s="255"/>
      <c r="E72" s="255"/>
      <c r="F72" s="255"/>
      <c r="G72" s="15">
        <v>188</v>
      </c>
      <c r="H72" s="33">
        <v>0</v>
      </c>
      <c r="I72" s="33">
        <v>0</v>
      </c>
      <c r="J72" s="33">
        <v>0</v>
      </c>
      <c r="K72" s="33">
        <v>0</v>
      </c>
    </row>
    <row r="73" spans="1:11">
      <c r="A73" s="264" t="s">
        <v>249</v>
      </c>
      <c r="B73" s="264"/>
      <c r="C73" s="264"/>
      <c r="D73" s="264"/>
      <c r="E73" s="264"/>
      <c r="F73" s="264"/>
      <c r="G73" s="15">
        <v>189</v>
      </c>
      <c r="H73" s="33">
        <v>0</v>
      </c>
      <c r="I73" s="33">
        <v>0</v>
      </c>
      <c r="J73" s="33">
        <v>0</v>
      </c>
      <c r="K73" s="33">
        <v>0</v>
      </c>
    </row>
    <row r="74" spans="1:11">
      <c r="A74" s="258" t="s">
        <v>250</v>
      </c>
      <c r="B74" s="258"/>
      <c r="C74" s="258"/>
      <c r="D74" s="258"/>
      <c r="E74" s="258"/>
      <c r="F74" s="258"/>
      <c r="G74" s="20">
        <v>190</v>
      </c>
      <c r="H74" s="122"/>
      <c r="I74" s="122"/>
      <c r="J74" s="122"/>
      <c r="K74" s="122"/>
    </row>
    <row r="75" spans="1:11">
      <c r="A75" s="258" t="s">
        <v>251</v>
      </c>
      <c r="B75" s="258"/>
      <c r="C75" s="258"/>
      <c r="D75" s="258"/>
      <c r="E75" s="258"/>
      <c r="F75" s="258"/>
      <c r="G75" s="20">
        <v>191</v>
      </c>
      <c r="H75" s="122"/>
      <c r="I75" s="122"/>
      <c r="J75" s="122"/>
      <c r="K75" s="122"/>
    </row>
    <row r="76" spans="1:11">
      <c r="A76" s="236" t="s">
        <v>252</v>
      </c>
      <c r="B76" s="236"/>
      <c r="C76" s="236"/>
      <c r="D76" s="236"/>
      <c r="E76" s="236"/>
      <c r="F76" s="236"/>
      <c r="G76" s="256"/>
      <c r="H76" s="256"/>
      <c r="I76" s="256"/>
      <c r="J76" s="257"/>
      <c r="K76" s="257"/>
    </row>
    <row r="77" spans="1:11">
      <c r="A77" s="259" t="s">
        <v>253</v>
      </c>
      <c r="B77" s="259"/>
      <c r="C77" s="259"/>
      <c r="D77" s="259"/>
      <c r="E77" s="259"/>
      <c r="F77" s="259"/>
      <c r="G77" s="20">
        <v>192</v>
      </c>
      <c r="H77" s="122"/>
      <c r="I77" s="122"/>
      <c r="J77" s="122"/>
      <c r="K77" s="122"/>
    </row>
    <row r="78" spans="1:11">
      <c r="A78" s="255" t="s">
        <v>254</v>
      </c>
      <c r="B78" s="255"/>
      <c r="C78" s="255"/>
      <c r="D78" s="255"/>
      <c r="E78" s="255"/>
      <c r="F78" s="255"/>
      <c r="G78" s="15">
        <v>193</v>
      </c>
      <c r="H78" s="38">
        <v>0</v>
      </c>
      <c r="I78" s="38">
        <v>0</v>
      </c>
      <c r="J78" s="38">
        <v>0</v>
      </c>
      <c r="K78" s="38">
        <v>0</v>
      </c>
    </row>
    <row r="79" spans="1:11">
      <c r="A79" s="255" t="s">
        <v>255</v>
      </c>
      <c r="B79" s="255"/>
      <c r="C79" s="255"/>
      <c r="D79" s="255"/>
      <c r="E79" s="255"/>
      <c r="F79" s="255"/>
      <c r="G79" s="15">
        <v>194</v>
      </c>
      <c r="H79" s="38">
        <v>0</v>
      </c>
      <c r="I79" s="38">
        <v>0</v>
      </c>
      <c r="J79" s="38">
        <v>0</v>
      </c>
      <c r="K79" s="38">
        <v>0</v>
      </c>
    </row>
    <row r="80" spans="1:11">
      <c r="A80" s="259" t="s">
        <v>256</v>
      </c>
      <c r="B80" s="259"/>
      <c r="C80" s="259"/>
      <c r="D80" s="259"/>
      <c r="E80" s="259"/>
      <c r="F80" s="259"/>
      <c r="G80" s="20">
        <v>195</v>
      </c>
      <c r="H80" s="122"/>
      <c r="I80" s="122"/>
      <c r="J80" s="122"/>
      <c r="K80" s="122"/>
    </row>
    <row r="81" spans="1:11">
      <c r="A81" s="259" t="s">
        <v>257</v>
      </c>
      <c r="B81" s="259"/>
      <c r="C81" s="259"/>
      <c r="D81" s="259"/>
      <c r="E81" s="259"/>
      <c r="F81" s="259"/>
      <c r="G81" s="20">
        <v>196</v>
      </c>
      <c r="H81" s="122"/>
      <c r="I81" s="122"/>
      <c r="J81" s="122"/>
      <c r="K81" s="122"/>
    </row>
    <row r="82" spans="1:11">
      <c r="A82" s="258" t="s">
        <v>258</v>
      </c>
      <c r="B82" s="258"/>
      <c r="C82" s="258"/>
      <c r="D82" s="258"/>
      <c r="E82" s="258"/>
      <c r="F82" s="258"/>
      <c r="G82" s="20">
        <v>197</v>
      </c>
      <c r="H82" s="122"/>
      <c r="I82" s="122"/>
      <c r="J82" s="122"/>
      <c r="K82" s="122"/>
    </row>
    <row r="83" spans="1:11">
      <c r="A83" s="258" t="s">
        <v>259</v>
      </c>
      <c r="B83" s="258"/>
      <c r="C83" s="258"/>
      <c r="D83" s="258"/>
      <c r="E83" s="258"/>
      <c r="F83" s="258"/>
      <c r="G83" s="20">
        <v>198</v>
      </c>
      <c r="H83" s="122"/>
      <c r="I83" s="122"/>
      <c r="J83" s="122"/>
      <c r="K83" s="122"/>
    </row>
    <row r="84" spans="1:11">
      <c r="A84" s="236" t="s">
        <v>260</v>
      </c>
      <c r="B84" s="236"/>
      <c r="C84" s="236"/>
      <c r="D84" s="236"/>
      <c r="E84" s="236"/>
      <c r="F84" s="236"/>
      <c r="G84" s="256"/>
      <c r="H84" s="256"/>
      <c r="I84" s="256"/>
      <c r="J84" s="257"/>
      <c r="K84" s="257"/>
    </row>
    <row r="85" spans="1:11">
      <c r="A85" s="253" t="s">
        <v>261</v>
      </c>
      <c r="B85" s="253"/>
      <c r="C85" s="253"/>
      <c r="D85" s="253"/>
      <c r="E85" s="253"/>
      <c r="F85" s="253"/>
      <c r="G85" s="20">
        <v>199</v>
      </c>
      <c r="H85" s="39">
        <f>H86+H87</f>
        <v>102480034.77999982</v>
      </c>
      <c r="I85" s="39">
        <f>I86+I87</f>
        <v>21723348.779999822</v>
      </c>
      <c r="J85" s="39">
        <f>J86+J87</f>
        <v>94539989.520000383</v>
      </c>
      <c r="K85" s="39">
        <f>K86+K87</f>
        <v>27388825.520000383</v>
      </c>
    </row>
    <row r="86" spans="1:11">
      <c r="A86" s="254" t="s">
        <v>262</v>
      </c>
      <c r="B86" s="254"/>
      <c r="C86" s="254"/>
      <c r="D86" s="254"/>
      <c r="E86" s="254"/>
      <c r="F86" s="254"/>
      <c r="G86" s="15">
        <v>200</v>
      </c>
      <c r="H86" s="40">
        <v>102480034.77999982</v>
      </c>
      <c r="I86" s="40">
        <v>21723348.779999822</v>
      </c>
      <c r="J86" s="40">
        <v>94539989.520000383</v>
      </c>
      <c r="K86" s="40">
        <v>27388825.520000383</v>
      </c>
    </row>
    <row r="87" spans="1:11">
      <c r="A87" s="254" t="s">
        <v>263</v>
      </c>
      <c r="B87" s="254"/>
      <c r="C87" s="254"/>
      <c r="D87" s="254"/>
      <c r="E87" s="254"/>
      <c r="F87" s="254"/>
      <c r="G87" s="15">
        <v>201</v>
      </c>
      <c r="H87" s="40">
        <v>0</v>
      </c>
      <c r="I87" s="40">
        <v>0</v>
      </c>
      <c r="J87" s="40">
        <v>0</v>
      </c>
      <c r="K87" s="40">
        <v>0</v>
      </c>
    </row>
    <row r="88" spans="1:11">
      <c r="A88" s="262" t="s">
        <v>264</v>
      </c>
      <c r="B88" s="262"/>
      <c r="C88" s="262"/>
      <c r="D88" s="262"/>
      <c r="E88" s="262"/>
      <c r="F88" s="262"/>
      <c r="G88" s="263"/>
      <c r="H88" s="263"/>
      <c r="I88" s="263"/>
      <c r="J88" s="257"/>
      <c r="K88" s="257"/>
    </row>
    <row r="89" spans="1:11">
      <c r="A89" s="232" t="s">
        <v>265</v>
      </c>
      <c r="B89" s="232"/>
      <c r="C89" s="232"/>
      <c r="D89" s="232"/>
      <c r="E89" s="232"/>
      <c r="F89" s="232"/>
      <c r="G89" s="15">
        <v>202</v>
      </c>
      <c r="H89" s="40">
        <v>102480034.77999982</v>
      </c>
      <c r="I89" s="40">
        <v>21723348.779999822</v>
      </c>
      <c r="J89" s="40">
        <v>94539989.520000383</v>
      </c>
      <c r="K89" s="40">
        <v>27388825.520000383</v>
      </c>
    </row>
    <row r="90" spans="1:11" ht="24" customHeight="1">
      <c r="A90" s="252" t="s">
        <v>266</v>
      </c>
      <c r="B90" s="252"/>
      <c r="C90" s="252"/>
      <c r="D90" s="252"/>
      <c r="E90" s="252"/>
      <c r="F90" s="252"/>
      <c r="G90" s="20">
        <v>203</v>
      </c>
      <c r="H90" s="39">
        <f>SUM(H91:H98)</f>
        <v>89467</v>
      </c>
      <c r="I90" s="39">
        <f>SUM(I91:I98)</f>
        <v>13385</v>
      </c>
      <c r="J90" s="39">
        <f>SUM(J91:J98)</f>
        <v>-221682</v>
      </c>
      <c r="K90" s="39">
        <f>SUM(K91:K98)</f>
        <v>-118937</v>
      </c>
    </row>
    <row r="91" spans="1:11">
      <c r="A91" s="255" t="s">
        <v>267</v>
      </c>
      <c r="B91" s="255"/>
      <c r="C91" s="255"/>
      <c r="D91" s="255"/>
      <c r="E91" s="255"/>
      <c r="F91" s="255"/>
      <c r="G91" s="15">
        <v>204</v>
      </c>
      <c r="H91" s="40">
        <v>89467</v>
      </c>
      <c r="I91" s="40">
        <v>13385</v>
      </c>
      <c r="J91" s="40">
        <v>-221682</v>
      </c>
      <c r="K91" s="40">
        <v>-118937</v>
      </c>
    </row>
    <row r="92" spans="1:11" ht="22.35" customHeight="1">
      <c r="A92" s="255" t="s">
        <v>268</v>
      </c>
      <c r="B92" s="255"/>
      <c r="C92" s="255"/>
      <c r="D92" s="255"/>
      <c r="E92" s="255"/>
      <c r="F92" s="255"/>
      <c r="G92" s="15">
        <v>205</v>
      </c>
      <c r="H92" s="40">
        <v>0</v>
      </c>
      <c r="I92" s="40">
        <v>0</v>
      </c>
      <c r="J92" s="40">
        <v>0</v>
      </c>
      <c r="K92" s="40">
        <v>0</v>
      </c>
    </row>
    <row r="93" spans="1:11" ht="22.35" customHeight="1">
      <c r="A93" s="255" t="s">
        <v>269</v>
      </c>
      <c r="B93" s="255"/>
      <c r="C93" s="255"/>
      <c r="D93" s="255"/>
      <c r="E93" s="255"/>
      <c r="F93" s="255"/>
      <c r="G93" s="15">
        <v>206</v>
      </c>
      <c r="H93" s="40">
        <v>0</v>
      </c>
      <c r="I93" s="40">
        <v>0</v>
      </c>
      <c r="J93" s="40">
        <v>0</v>
      </c>
      <c r="K93" s="40">
        <v>0</v>
      </c>
    </row>
    <row r="94" spans="1:11" ht="22.35" customHeight="1">
      <c r="A94" s="255" t="s">
        <v>270</v>
      </c>
      <c r="B94" s="255"/>
      <c r="C94" s="255"/>
      <c r="D94" s="255"/>
      <c r="E94" s="255"/>
      <c r="F94" s="255"/>
      <c r="G94" s="15">
        <v>207</v>
      </c>
      <c r="H94" s="40">
        <v>0</v>
      </c>
      <c r="I94" s="40">
        <v>0</v>
      </c>
      <c r="J94" s="40">
        <v>0</v>
      </c>
      <c r="K94" s="40">
        <v>0</v>
      </c>
    </row>
    <row r="95" spans="1:11" ht="22.35" customHeight="1">
      <c r="A95" s="255" t="s">
        <v>271</v>
      </c>
      <c r="B95" s="255"/>
      <c r="C95" s="255"/>
      <c r="D95" s="255"/>
      <c r="E95" s="255"/>
      <c r="F95" s="255"/>
      <c r="G95" s="15">
        <v>208</v>
      </c>
      <c r="H95" s="40">
        <v>0</v>
      </c>
      <c r="I95" s="40">
        <v>0</v>
      </c>
      <c r="J95" s="40">
        <v>0</v>
      </c>
      <c r="K95" s="40">
        <v>0</v>
      </c>
    </row>
    <row r="96" spans="1:11" ht="22.35" customHeight="1">
      <c r="A96" s="255" t="s">
        <v>272</v>
      </c>
      <c r="B96" s="255"/>
      <c r="C96" s="255"/>
      <c r="D96" s="255"/>
      <c r="E96" s="255"/>
      <c r="F96" s="255"/>
      <c r="G96" s="15">
        <v>209</v>
      </c>
      <c r="H96" s="40">
        <v>0</v>
      </c>
      <c r="I96" s="40">
        <v>0</v>
      </c>
      <c r="J96" s="40">
        <v>0</v>
      </c>
      <c r="K96" s="40">
        <v>0</v>
      </c>
    </row>
    <row r="97" spans="1:11">
      <c r="A97" s="255" t="s">
        <v>273</v>
      </c>
      <c r="B97" s="255"/>
      <c r="C97" s="255"/>
      <c r="D97" s="255"/>
      <c r="E97" s="255"/>
      <c r="F97" s="255"/>
      <c r="G97" s="15">
        <v>210</v>
      </c>
      <c r="H97" s="40">
        <v>0</v>
      </c>
      <c r="I97" s="40">
        <v>0</v>
      </c>
      <c r="J97" s="40">
        <v>0</v>
      </c>
      <c r="K97" s="40">
        <v>0</v>
      </c>
    </row>
    <row r="98" spans="1:11">
      <c r="A98" s="255" t="s">
        <v>274</v>
      </c>
      <c r="B98" s="255"/>
      <c r="C98" s="255"/>
      <c r="D98" s="255"/>
      <c r="E98" s="255"/>
      <c r="F98" s="255"/>
      <c r="G98" s="15">
        <v>211</v>
      </c>
      <c r="H98" s="40">
        <v>0</v>
      </c>
      <c r="I98" s="40">
        <v>0</v>
      </c>
      <c r="J98" s="40">
        <v>0</v>
      </c>
      <c r="K98" s="40">
        <v>0</v>
      </c>
    </row>
    <row r="99" spans="1:11">
      <c r="A99" s="232" t="s">
        <v>275</v>
      </c>
      <c r="B99" s="232"/>
      <c r="C99" s="232"/>
      <c r="D99" s="232"/>
      <c r="E99" s="232"/>
      <c r="F99" s="232"/>
      <c r="G99" s="15">
        <v>212</v>
      </c>
      <c r="H99" s="40">
        <v>0</v>
      </c>
      <c r="I99" s="40">
        <v>0</v>
      </c>
      <c r="J99" s="40">
        <v>0</v>
      </c>
      <c r="K99" s="40">
        <v>0</v>
      </c>
    </row>
    <row r="100" spans="1:11" ht="23.1" customHeight="1">
      <c r="A100" s="252" t="s">
        <v>276</v>
      </c>
      <c r="B100" s="252"/>
      <c r="C100" s="252"/>
      <c r="D100" s="252"/>
      <c r="E100" s="252"/>
      <c r="F100" s="252"/>
      <c r="G100" s="20">
        <v>213</v>
      </c>
      <c r="H100" s="39">
        <f>H90-H99</f>
        <v>89467</v>
      </c>
      <c r="I100" s="39">
        <f>I90-I99</f>
        <v>13385</v>
      </c>
      <c r="J100" s="39">
        <f>J90-J99</f>
        <v>-221682</v>
      </c>
      <c r="K100" s="39">
        <f>K90-K99</f>
        <v>-118937</v>
      </c>
    </row>
    <row r="101" spans="1:11" ht="23.1" customHeight="1">
      <c r="A101" s="252" t="s">
        <v>277</v>
      </c>
      <c r="B101" s="252"/>
      <c r="C101" s="252"/>
      <c r="D101" s="252"/>
      <c r="E101" s="252"/>
      <c r="F101" s="252"/>
      <c r="G101" s="20">
        <v>214</v>
      </c>
      <c r="H101" s="39">
        <f>H89+H100</f>
        <v>102569501.77999982</v>
      </c>
      <c r="I101" s="39">
        <f>I89+I100</f>
        <v>21736733.779999822</v>
      </c>
      <c r="J101" s="39">
        <f>J89+J100</f>
        <v>94318307.520000383</v>
      </c>
      <c r="K101" s="39">
        <f>K89+K100</f>
        <v>27269888.520000383</v>
      </c>
    </row>
    <row r="102" spans="1:11">
      <c r="A102" s="236" t="s">
        <v>278</v>
      </c>
      <c r="B102" s="236"/>
      <c r="C102" s="236"/>
      <c r="D102" s="236"/>
      <c r="E102" s="236"/>
      <c r="F102" s="236"/>
      <c r="G102" s="256"/>
      <c r="H102" s="256"/>
      <c r="I102" s="256"/>
      <c r="J102" s="257"/>
      <c r="K102" s="257"/>
    </row>
    <row r="103" spans="1:11" ht="27" customHeight="1">
      <c r="A103" s="253" t="s">
        <v>279</v>
      </c>
      <c r="B103" s="253"/>
      <c r="C103" s="253"/>
      <c r="D103" s="253"/>
      <c r="E103" s="253"/>
      <c r="F103" s="253"/>
      <c r="G103" s="20">
        <v>215</v>
      </c>
      <c r="H103" s="39">
        <f>H104+H105</f>
        <v>102569501.77999982</v>
      </c>
      <c r="I103" s="39">
        <f>I104+I105</f>
        <v>21736733.779999822</v>
      </c>
      <c r="J103" s="39">
        <f>J104+J105</f>
        <v>94318307.520000383</v>
      </c>
      <c r="K103" s="39">
        <f>K104+K105</f>
        <v>27269888.520000383</v>
      </c>
    </row>
    <row r="104" spans="1:11">
      <c r="A104" s="254" t="s">
        <v>280</v>
      </c>
      <c r="B104" s="254"/>
      <c r="C104" s="254"/>
      <c r="D104" s="254"/>
      <c r="E104" s="254"/>
      <c r="F104" s="254"/>
      <c r="G104" s="15">
        <v>216</v>
      </c>
      <c r="H104" s="40">
        <v>102569501.77999982</v>
      </c>
      <c r="I104" s="40">
        <v>21736733.779999822</v>
      </c>
      <c r="J104" s="40">
        <v>94318307.520000383</v>
      </c>
      <c r="K104" s="40">
        <v>27269888.520000383</v>
      </c>
    </row>
    <row r="105" spans="1:11">
      <c r="A105" s="254" t="s">
        <v>281</v>
      </c>
      <c r="B105" s="254"/>
      <c r="C105" s="254"/>
      <c r="D105" s="254"/>
      <c r="E105" s="254"/>
      <c r="F105" s="254"/>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5"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3" sqref="I53"/>
    </sheetView>
  </sheetViews>
  <sheetFormatPr defaultColWidth="9.42578125" defaultRowHeight="12.75"/>
  <cols>
    <col min="1" max="7" width="9.42578125" style="21"/>
    <col min="8" max="9" width="15.42578125" style="51" customWidth="1"/>
    <col min="10" max="16384" width="9.42578125" style="21"/>
  </cols>
  <sheetData>
    <row r="1" spans="1:9">
      <c r="A1" s="266" t="s">
        <v>282</v>
      </c>
      <c r="B1" s="304"/>
      <c r="C1" s="304"/>
      <c r="D1" s="304"/>
      <c r="E1" s="304"/>
      <c r="F1" s="304"/>
      <c r="G1" s="304"/>
      <c r="H1" s="304"/>
      <c r="I1" s="304"/>
    </row>
    <row r="2" spans="1:9">
      <c r="A2" s="265" t="s">
        <v>551</v>
      </c>
      <c r="B2" s="241"/>
      <c r="C2" s="241"/>
      <c r="D2" s="241"/>
      <c r="E2" s="241"/>
      <c r="F2" s="241"/>
      <c r="G2" s="241"/>
      <c r="H2" s="241"/>
      <c r="I2" s="241"/>
    </row>
    <row r="3" spans="1:9">
      <c r="A3" s="306" t="s">
        <v>283</v>
      </c>
      <c r="B3" s="307"/>
      <c r="C3" s="307"/>
      <c r="D3" s="307"/>
      <c r="E3" s="307"/>
      <c r="F3" s="307"/>
      <c r="G3" s="307"/>
      <c r="H3" s="307"/>
      <c r="I3" s="307"/>
    </row>
    <row r="4" spans="1:9">
      <c r="A4" s="305" t="s">
        <v>518</v>
      </c>
      <c r="B4" s="245"/>
      <c r="C4" s="245"/>
      <c r="D4" s="245"/>
      <c r="E4" s="245"/>
      <c r="F4" s="245"/>
      <c r="G4" s="245"/>
      <c r="H4" s="245"/>
      <c r="I4" s="246"/>
    </row>
    <row r="5" spans="1:9" ht="24" thickBot="1">
      <c r="A5" s="308" t="s">
        <v>284</v>
      </c>
      <c r="B5" s="309"/>
      <c r="C5" s="309"/>
      <c r="D5" s="309"/>
      <c r="E5" s="309"/>
      <c r="F5" s="310"/>
      <c r="G5" s="22" t="s">
        <v>285</v>
      </c>
      <c r="H5" s="41" t="s">
        <v>286</v>
      </c>
      <c r="I5" s="41" t="s">
        <v>287</v>
      </c>
    </row>
    <row r="6" spans="1:9">
      <c r="A6" s="311">
        <v>1</v>
      </c>
      <c r="B6" s="312"/>
      <c r="C6" s="312"/>
      <c r="D6" s="312"/>
      <c r="E6" s="312"/>
      <c r="F6" s="313"/>
      <c r="G6" s="23">
        <v>2</v>
      </c>
      <c r="H6" s="42" t="s">
        <v>288</v>
      </c>
      <c r="I6" s="42" t="s">
        <v>289</v>
      </c>
    </row>
    <row r="7" spans="1:9">
      <c r="A7" s="283" t="s">
        <v>290</v>
      </c>
      <c r="B7" s="284"/>
      <c r="C7" s="284"/>
      <c r="D7" s="284"/>
      <c r="E7" s="284"/>
      <c r="F7" s="284"/>
      <c r="G7" s="284"/>
      <c r="H7" s="284"/>
      <c r="I7" s="285"/>
    </row>
    <row r="8" spans="1:9" ht="12.75" customHeight="1">
      <c r="A8" s="286" t="s">
        <v>291</v>
      </c>
      <c r="B8" s="287"/>
      <c r="C8" s="287"/>
      <c r="D8" s="287"/>
      <c r="E8" s="287"/>
      <c r="F8" s="288"/>
      <c r="G8" s="24">
        <v>1</v>
      </c>
      <c r="H8" s="43">
        <v>108319470.34999999</v>
      </c>
      <c r="I8" s="43">
        <v>106631982.95</v>
      </c>
    </row>
    <row r="9" spans="1:9" ht="12.75" customHeight="1">
      <c r="A9" s="301" t="s">
        <v>292</v>
      </c>
      <c r="B9" s="302"/>
      <c r="C9" s="302"/>
      <c r="D9" s="302"/>
      <c r="E9" s="302"/>
      <c r="F9" s="303"/>
      <c r="G9" s="25">
        <v>2</v>
      </c>
      <c r="H9" s="44">
        <f>H10+H11+H12+H13+H14+H15+H16+H17</f>
        <v>49931269.667584218</v>
      </c>
      <c r="I9" s="44">
        <f>I10+I11+I12+I13+I14+I15+I16+I17</f>
        <v>50346889.004138678</v>
      </c>
    </row>
    <row r="10" spans="1:9" ht="12.75" customHeight="1">
      <c r="A10" s="298" t="s">
        <v>293</v>
      </c>
      <c r="B10" s="299"/>
      <c r="C10" s="299"/>
      <c r="D10" s="299"/>
      <c r="E10" s="299"/>
      <c r="F10" s="300"/>
      <c r="G10" s="26">
        <v>3</v>
      </c>
      <c r="H10" s="45">
        <v>57534256.329999998</v>
      </c>
      <c r="I10" s="45">
        <v>55686416.909999996</v>
      </c>
    </row>
    <row r="11" spans="1:9" ht="22.35" customHeight="1">
      <c r="A11" s="298" t="s">
        <v>294</v>
      </c>
      <c r="B11" s="299"/>
      <c r="C11" s="299"/>
      <c r="D11" s="299"/>
      <c r="E11" s="299"/>
      <c r="F11" s="300"/>
      <c r="G11" s="26">
        <v>4</v>
      </c>
      <c r="H11" s="45">
        <v>-2323465.4700000002</v>
      </c>
      <c r="I11" s="45">
        <v>-168249.13</v>
      </c>
    </row>
    <row r="12" spans="1:9" ht="23.85" customHeight="1">
      <c r="A12" s="298" t="s">
        <v>295</v>
      </c>
      <c r="B12" s="299"/>
      <c r="C12" s="299"/>
      <c r="D12" s="299"/>
      <c r="E12" s="299"/>
      <c r="F12" s="300"/>
      <c r="G12" s="26">
        <v>5</v>
      </c>
      <c r="H12" s="45">
        <v>-496869.5510827027</v>
      </c>
      <c r="I12" s="45">
        <v>-265282.25999999989</v>
      </c>
    </row>
    <row r="13" spans="1:9" ht="12.75" customHeight="1">
      <c r="A13" s="298" t="s">
        <v>296</v>
      </c>
      <c r="B13" s="299"/>
      <c r="C13" s="299"/>
      <c r="D13" s="299"/>
      <c r="E13" s="299"/>
      <c r="F13" s="300"/>
      <c r="G13" s="26">
        <v>6</v>
      </c>
      <c r="H13" s="45">
        <v>-5831678.3428141661</v>
      </c>
      <c r="I13" s="45">
        <v>-6023170.9299999997</v>
      </c>
    </row>
    <row r="14" spans="1:9" ht="12.75" customHeight="1">
      <c r="A14" s="298" t="s">
        <v>297</v>
      </c>
      <c r="B14" s="299"/>
      <c r="C14" s="299"/>
      <c r="D14" s="299"/>
      <c r="E14" s="299"/>
      <c r="F14" s="300"/>
      <c r="G14" s="26">
        <v>7</v>
      </c>
      <c r="H14" s="45">
        <v>1565348.3</v>
      </c>
      <c r="I14" s="45">
        <v>1943427.05</v>
      </c>
    </row>
    <row r="15" spans="1:9" ht="12.75" customHeight="1">
      <c r="A15" s="298" t="s">
        <v>298</v>
      </c>
      <c r="B15" s="299"/>
      <c r="C15" s="299"/>
      <c r="D15" s="299"/>
      <c r="E15" s="299"/>
      <c r="F15" s="300"/>
      <c r="G15" s="26">
        <v>8</v>
      </c>
      <c r="H15" s="45">
        <v>0</v>
      </c>
      <c r="I15" s="45">
        <v>0</v>
      </c>
    </row>
    <row r="16" spans="1:9" ht="12.75" customHeight="1">
      <c r="A16" s="298" t="s">
        <v>299</v>
      </c>
      <c r="B16" s="299"/>
      <c r="C16" s="299"/>
      <c r="D16" s="299"/>
      <c r="E16" s="299"/>
      <c r="F16" s="300"/>
      <c r="G16" s="26">
        <v>9</v>
      </c>
      <c r="H16" s="45">
        <v>-2699000.0585189154</v>
      </c>
      <c r="I16" s="45">
        <v>4824198.9205917409</v>
      </c>
    </row>
    <row r="17" spans="1:9" ht="25.35" customHeight="1">
      <c r="A17" s="298" t="s">
        <v>300</v>
      </c>
      <c r="B17" s="299"/>
      <c r="C17" s="299"/>
      <c r="D17" s="299"/>
      <c r="E17" s="299"/>
      <c r="F17" s="300"/>
      <c r="G17" s="26">
        <v>10</v>
      </c>
      <c r="H17" s="45">
        <v>2182678.46</v>
      </c>
      <c r="I17" s="45">
        <v>-5650451.5564530538</v>
      </c>
    </row>
    <row r="18" spans="1:9" ht="28.35" customHeight="1">
      <c r="A18" s="277" t="s">
        <v>301</v>
      </c>
      <c r="B18" s="278"/>
      <c r="C18" s="278"/>
      <c r="D18" s="278"/>
      <c r="E18" s="278"/>
      <c r="F18" s="279"/>
      <c r="G18" s="25">
        <v>11</v>
      </c>
      <c r="H18" s="44">
        <f>H8+H9</f>
        <v>158250740.0175842</v>
      </c>
      <c r="I18" s="44">
        <f>I8+I9</f>
        <v>156978871.9541387</v>
      </c>
    </row>
    <row r="19" spans="1:9" ht="12.75" customHeight="1">
      <c r="A19" s="301" t="s">
        <v>302</v>
      </c>
      <c r="B19" s="302"/>
      <c r="C19" s="302"/>
      <c r="D19" s="302"/>
      <c r="E19" s="302"/>
      <c r="F19" s="303"/>
      <c r="G19" s="25">
        <v>12</v>
      </c>
      <c r="H19" s="44">
        <f>H20+H21+H22+H23</f>
        <v>-83304454.636430055</v>
      </c>
      <c r="I19" s="44">
        <f>I20+I21+I22+I23</f>
        <v>154301060.70454812</v>
      </c>
    </row>
    <row r="20" spans="1:9" ht="12.75" customHeight="1">
      <c r="A20" s="298" t="s">
        <v>303</v>
      </c>
      <c r="B20" s="299"/>
      <c r="C20" s="299"/>
      <c r="D20" s="299"/>
      <c r="E20" s="299"/>
      <c r="F20" s="300"/>
      <c r="G20" s="26">
        <v>13</v>
      </c>
      <c r="H20" s="45">
        <v>35853663.069999993</v>
      </c>
      <c r="I20" s="45">
        <v>15111954.434124904</v>
      </c>
    </row>
    <row r="21" spans="1:9" ht="12.75" customHeight="1">
      <c r="A21" s="298" t="s">
        <v>304</v>
      </c>
      <c r="B21" s="299"/>
      <c r="C21" s="299"/>
      <c r="D21" s="299"/>
      <c r="E21" s="299"/>
      <c r="F21" s="300"/>
      <c r="G21" s="26">
        <v>14</v>
      </c>
      <c r="H21" s="45">
        <v>-55924345.356430039</v>
      </c>
      <c r="I21" s="45">
        <v>55681355.050423183</v>
      </c>
    </row>
    <row r="22" spans="1:9" ht="12.75" customHeight="1">
      <c r="A22" s="298" t="s">
        <v>305</v>
      </c>
      <c r="B22" s="299"/>
      <c r="C22" s="299"/>
      <c r="D22" s="299"/>
      <c r="E22" s="299"/>
      <c r="F22" s="300"/>
      <c r="G22" s="26">
        <v>15</v>
      </c>
      <c r="H22" s="45">
        <v>-62638182.20000001</v>
      </c>
      <c r="I22" s="45">
        <v>86096732.140000015</v>
      </c>
    </row>
    <row r="23" spans="1:9" ht="12.75" customHeight="1">
      <c r="A23" s="298" t="s">
        <v>306</v>
      </c>
      <c r="B23" s="299"/>
      <c r="C23" s="299"/>
      <c r="D23" s="299"/>
      <c r="E23" s="299"/>
      <c r="F23" s="300"/>
      <c r="G23" s="26">
        <v>16</v>
      </c>
      <c r="H23" s="45">
        <v>-595590.15000000037</v>
      </c>
      <c r="I23" s="45">
        <v>-2588980.9200000018</v>
      </c>
    </row>
    <row r="24" spans="1:9" ht="12.75" customHeight="1">
      <c r="A24" s="277" t="s">
        <v>307</v>
      </c>
      <c r="B24" s="278"/>
      <c r="C24" s="278"/>
      <c r="D24" s="278"/>
      <c r="E24" s="278"/>
      <c r="F24" s="279"/>
      <c r="G24" s="25">
        <v>17</v>
      </c>
      <c r="H24" s="44">
        <f>H18+H19</f>
        <v>74946285.38115415</v>
      </c>
      <c r="I24" s="44">
        <f>I18+I19</f>
        <v>311279932.65868682</v>
      </c>
    </row>
    <row r="25" spans="1:9" ht="12.75" customHeight="1">
      <c r="A25" s="289" t="s">
        <v>308</v>
      </c>
      <c r="B25" s="290"/>
      <c r="C25" s="290"/>
      <c r="D25" s="290"/>
      <c r="E25" s="290"/>
      <c r="F25" s="291"/>
      <c r="G25" s="26">
        <v>18</v>
      </c>
      <c r="H25" s="45">
        <v>-1473814.9371858339</v>
      </c>
      <c r="I25" s="45">
        <v>-1880408.9746774365</v>
      </c>
    </row>
    <row r="26" spans="1:9" ht="12.75" customHeight="1">
      <c r="A26" s="289" t="s">
        <v>309</v>
      </c>
      <c r="B26" s="290"/>
      <c r="C26" s="290"/>
      <c r="D26" s="290"/>
      <c r="E26" s="290"/>
      <c r="F26" s="291"/>
      <c r="G26" s="26">
        <v>19</v>
      </c>
      <c r="H26" s="45">
        <v>-4526449.8099999996</v>
      </c>
      <c r="I26" s="45">
        <v>-1299402.2100000002</v>
      </c>
    </row>
    <row r="27" spans="1:9" ht="26.1" customHeight="1">
      <c r="A27" s="280" t="s">
        <v>310</v>
      </c>
      <c r="B27" s="281"/>
      <c r="C27" s="281"/>
      <c r="D27" s="281"/>
      <c r="E27" s="281"/>
      <c r="F27" s="282"/>
      <c r="G27" s="27">
        <v>20</v>
      </c>
      <c r="H27" s="46">
        <f>H24+H25+H26</f>
        <v>68946020.633968309</v>
      </c>
      <c r="I27" s="46">
        <f>I24+I25+I26</f>
        <v>308100121.47400939</v>
      </c>
    </row>
    <row r="28" spans="1:9">
      <c r="A28" s="283" t="s">
        <v>311</v>
      </c>
      <c r="B28" s="284"/>
      <c r="C28" s="284"/>
      <c r="D28" s="284"/>
      <c r="E28" s="284"/>
      <c r="F28" s="284"/>
      <c r="G28" s="284"/>
      <c r="H28" s="284"/>
      <c r="I28" s="285"/>
    </row>
    <row r="29" spans="1:9" ht="30.6" customHeight="1">
      <c r="A29" s="286" t="s">
        <v>312</v>
      </c>
      <c r="B29" s="287"/>
      <c r="C29" s="287"/>
      <c r="D29" s="287"/>
      <c r="E29" s="287"/>
      <c r="F29" s="288"/>
      <c r="G29" s="24">
        <v>21</v>
      </c>
      <c r="H29" s="47">
        <v>2360356.2500000005</v>
      </c>
      <c r="I29" s="47">
        <v>200735.26</v>
      </c>
    </row>
    <row r="30" spans="1:9" ht="12.75" customHeight="1">
      <c r="A30" s="289" t="s">
        <v>313</v>
      </c>
      <c r="B30" s="290"/>
      <c r="C30" s="290"/>
      <c r="D30" s="290"/>
      <c r="E30" s="290"/>
      <c r="F30" s="291"/>
      <c r="G30" s="26">
        <v>22</v>
      </c>
      <c r="H30" s="48">
        <v>10955476.925752137</v>
      </c>
      <c r="I30" s="48">
        <v>5013291.6470984602</v>
      </c>
    </row>
    <row r="31" spans="1:9" ht="12.75" customHeight="1">
      <c r="A31" s="289" t="s">
        <v>314</v>
      </c>
      <c r="B31" s="290"/>
      <c r="C31" s="290"/>
      <c r="D31" s="290"/>
      <c r="E31" s="290"/>
      <c r="F31" s="291"/>
      <c r="G31" s="26">
        <v>23</v>
      </c>
      <c r="H31" s="48">
        <v>1734207.7764300604</v>
      </c>
      <c r="I31" s="48">
        <v>1777365.6595768097</v>
      </c>
    </row>
    <row r="32" spans="1:9" ht="12.75" customHeight="1">
      <c r="A32" s="289" t="s">
        <v>315</v>
      </c>
      <c r="B32" s="290"/>
      <c r="C32" s="290"/>
      <c r="D32" s="290"/>
      <c r="E32" s="290"/>
      <c r="F32" s="291"/>
      <c r="G32" s="26">
        <v>24</v>
      </c>
      <c r="H32" s="48">
        <v>69720.465330570005</v>
      </c>
      <c r="I32" s="48">
        <v>58616.09</v>
      </c>
    </row>
    <row r="33" spans="1:9" ht="12.75" customHeight="1">
      <c r="A33" s="289" t="s">
        <v>316</v>
      </c>
      <c r="B33" s="290"/>
      <c r="C33" s="290"/>
      <c r="D33" s="290"/>
      <c r="E33" s="290"/>
      <c r="F33" s="291"/>
      <c r="G33" s="26">
        <v>25</v>
      </c>
      <c r="H33" s="48">
        <v>0</v>
      </c>
      <c r="I33" s="48">
        <v>788976.97</v>
      </c>
    </row>
    <row r="34" spans="1:9" ht="12.75" customHeight="1">
      <c r="A34" s="289" t="s">
        <v>317</v>
      </c>
      <c r="B34" s="290"/>
      <c r="C34" s="290"/>
      <c r="D34" s="290"/>
      <c r="E34" s="290"/>
      <c r="F34" s="291"/>
      <c r="G34" s="26">
        <v>26</v>
      </c>
      <c r="H34" s="48">
        <v>4794322.45</v>
      </c>
      <c r="I34" s="48">
        <v>11260832.960000003</v>
      </c>
    </row>
    <row r="35" spans="1:9" ht="26.85" customHeight="1">
      <c r="A35" s="277" t="s">
        <v>318</v>
      </c>
      <c r="B35" s="278"/>
      <c r="C35" s="278"/>
      <c r="D35" s="278"/>
      <c r="E35" s="278"/>
      <c r="F35" s="279"/>
      <c r="G35" s="25">
        <v>27</v>
      </c>
      <c r="H35" s="49">
        <f>H29+H30+H31+H32+H33+H34</f>
        <v>19914083.867512766</v>
      </c>
      <c r="I35" s="49">
        <f>I29+I30+I31+I32+I33+I34</f>
        <v>19099818.586675271</v>
      </c>
    </row>
    <row r="36" spans="1:9" ht="23.1" customHeight="1">
      <c r="A36" s="289" t="s">
        <v>319</v>
      </c>
      <c r="B36" s="290"/>
      <c r="C36" s="290"/>
      <c r="D36" s="290"/>
      <c r="E36" s="290"/>
      <c r="F36" s="291"/>
      <c r="G36" s="26">
        <v>28</v>
      </c>
      <c r="H36" s="48">
        <v>-82414057.290000007</v>
      </c>
      <c r="I36" s="48">
        <v>-59648667.149999999</v>
      </c>
    </row>
    <row r="37" spans="1:9" ht="12.75" customHeight="1">
      <c r="A37" s="289" t="s">
        <v>320</v>
      </c>
      <c r="B37" s="290"/>
      <c r="C37" s="290"/>
      <c r="D37" s="290"/>
      <c r="E37" s="290"/>
      <c r="F37" s="291"/>
      <c r="G37" s="26">
        <v>29</v>
      </c>
      <c r="H37" s="48">
        <v>0</v>
      </c>
      <c r="I37" s="48">
        <v>0</v>
      </c>
    </row>
    <row r="38" spans="1:9" ht="12.75" customHeight="1">
      <c r="A38" s="289" t="s">
        <v>321</v>
      </c>
      <c r="B38" s="290"/>
      <c r="C38" s="290"/>
      <c r="D38" s="290"/>
      <c r="E38" s="290"/>
      <c r="F38" s="291"/>
      <c r="G38" s="26">
        <v>30</v>
      </c>
      <c r="H38" s="48">
        <v>-3439842.8</v>
      </c>
      <c r="I38" s="48">
        <v>0</v>
      </c>
    </row>
    <row r="39" spans="1:9" ht="12.75" customHeight="1">
      <c r="A39" s="289" t="s">
        <v>322</v>
      </c>
      <c r="B39" s="290"/>
      <c r="C39" s="290"/>
      <c r="D39" s="290"/>
      <c r="E39" s="290"/>
      <c r="F39" s="291"/>
      <c r="G39" s="26">
        <v>31</v>
      </c>
      <c r="H39" s="48">
        <v>0</v>
      </c>
      <c r="I39" s="48">
        <v>0</v>
      </c>
    </row>
    <row r="40" spans="1:9" ht="12.75" customHeight="1">
      <c r="A40" s="289" t="s">
        <v>323</v>
      </c>
      <c r="B40" s="290"/>
      <c r="C40" s="290"/>
      <c r="D40" s="290"/>
      <c r="E40" s="290"/>
      <c r="F40" s="291"/>
      <c r="G40" s="26">
        <v>32</v>
      </c>
      <c r="H40" s="48">
        <v>0</v>
      </c>
      <c r="I40" s="48">
        <v>0</v>
      </c>
    </row>
    <row r="41" spans="1:9" ht="24" customHeight="1">
      <c r="A41" s="277" t="s">
        <v>324</v>
      </c>
      <c r="B41" s="278"/>
      <c r="C41" s="278"/>
      <c r="D41" s="278"/>
      <c r="E41" s="278"/>
      <c r="F41" s="279"/>
      <c r="G41" s="25">
        <v>33</v>
      </c>
      <c r="H41" s="49">
        <f>H36+H37+H38+H39+H40</f>
        <v>-85853900.090000004</v>
      </c>
      <c r="I41" s="49">
        <f>I36+I37+I38+I39+I40</f>
        <v>-59648667.149999999</v>
      </c>
    </row>
    <row r="42" spans="1:9" ht="29.85" customHeight="1">
      <c r="A42" s="280" t="s">
        <v>325</v>
      </c>
      <c r="B42" s="281"/>
      <c r="C42" s="281"/>
      <c r="D42" s="281"/>
      <c r="E42" s="281"/>
      <c r="F42" s="282"/>
      <c r="G42" s="27">
        <v>34</v>
      </c>
      <c r="H42" s="50">
        <f>H35+H41</f>
        <v>-65939816.222487241</v>
      </c>
      <c r="I42" s="50">
        <f>I35+I41</f>
        <v>-40548848.563324727</v>
      </c>
    </row>
    <row r="43" spans="1:9">
      <c r="A43" s="283" t="s">
        <v>326</v>
      </c>
      <c r="B43" s="284"/>
      <c r="C43" s="284"/>
      <c r="D43" s="284"/>
      <c r="E43" s="284"/>
      <c r="F43" s="284"/>
      <c r="G43" s="284"/>
      <c r="H43" s="284"/>
      <c r="I43" s="285"/>
    </row>
    <row r="44" spans="1:9" ht="12.75" customHeight="1">
      <c r="A44" s="286" t="s">
        <v>327</v>
      </c>
      <c r="B44" s="287"/>
      <c r="C44" s="287"/>
      <c r="D44" s="287"/>
      <c r="E44" s="287"/>
      <c r="F44" s="288"/>
      <c r="G44" s="24">
        <v>35</v>
      </c>
      <c r="H44" s="47">
        <v>0</v>
      </c>
      <c r="I44" s="47">
        <v>0</v>
      </c>
    </row>
    <row r="45" spans="1:9" ht="25.35" customHeight="1">
      <c r="A45" s="289" t="s">
        <v>328</v>
      </c>
      <c r="B45" s="290"/>
      <c r="C45" s="290"/>
      <c r="D45" s="290"/>
      <c r="E45" s="290"/>
      <c r="F45" s="291"/>
      <c r="G45" s="26">
        <v>36</v>
      </c>
      <c r="H45" s="48">
        <v>0</v>
      </c>
      <c r="I45" s="48">
        <v>0</v>
      </c>
    </row>
    <row r="46" spans="1:9" ht="12.75" customHeight="1">
      <c r="A46" s="289" t="s">
        <v>329</v>
      </c>
      <c r="B46" s="290"/>
      <c r="C46" s="290"/>
      <c r="D46" s="290"/>
      <c r="E46" s="290"/>
      <c r="F46" s="291"/>
      <c r="G46" s="26">
        <v>37</v>
      </c>
      <c r="H46" s="48">
        <v>21655567</v>
      </c>
      <c r="I46" s="48">
        <v>53182461.360999972</v>
      </c>
    </row>
    <row r="47" spans="1:9" ht="12.75" customHeight="1">
      <c r="A47" s="289" t="s">
        <v>330</v>
      </c>
      <c r="B47" s="290"/>
      <c r="C47" s="290"/>
      <c r="D47" s="290"/>
      <c r="E47" s="290"/>
      <c r="F47" s="291"/>
      <c r="G47" s="26">
        <v>38</v>
      </c>
      <c r="H47" s="48">
        <v>0</v>
      </c>
      <c r="I47" s="48">
        <v>0</v>
      </c>
    </row>
    <row r="48" spans="1:9" ht="22.35" customHeight="1">
      <c r="A48" s="277" t="s">
        <v>331</v>
      </c>
      <c r="B48" s="278"/>
      <c r="C48" s="278"/>
      <c r="D48" s="278"/>
      <c r="E48" s="278"/>
      <c r="F48" s="279"/>
      <c r="G48" s="25">
        <v>39</v>
      </c>
      <c r="H48" s="49">
        <f>H44+H45+H46+H47</f>
        <v>21655567</v>
      </c>
      <c r="I48" s="49">
        <f>I44+I45+I46+I47</f>
        <v>53182461.360999972</v>
      </c>
    </row>
    <row r="49" spans="1:9" ht="24.6" customHeight="1">
      <c r="A49" s="289" t="s">
        <v>332</v>
      </c>
      <c r="B49" s="290"/>
      <c r="C49" s="290"/>
      <c r="D49" s="290"/>
      <c r="E49" s="290"/>
      <c r="F49" s="291"/>
      <c r="G49" s="26">
        <v>40</v>
      </c>
      <c r="H49" s="48">
        <v>0</v>
      </c>
      <c r="I49" s="48">
        <v>-46369207.26099997</v>
      </c>
    </row>
    <row r="50" spans="1:9" ht="12.75" customHeight="1">
      <c r="A50" s="289" t="s">
        <v>333</v>
      </c>
      <c r="B50" s="290"/>
      <c r="C50" s="290"/>
      <c r="D50" s="290"/>
      <c r="E50" s="290"/>
      <c r="F50" s="291"/>
      <c r="G50" s="26">
        <v>41</v>
      </c>
      <c r="H50" s="48">
        <v>-94000379.24000001</v>
      </c>
      <c r="I50" s="48">
        <v>-65231346</v>
      </c>
    </row>
    <row r="51" spans="1:9" ht="12.75" customHeight="1">
      <c r="A51" s="289" t="s">
        <v>334</v>
      </c>
      <c r="B51" s="290"/>
      <c r="C51" s="290"/>
      <c r="D51" s="290"/>
      <c r="E51" s="290"/>
      <c r="F51" s="291"/>
      <c r="G51" s="26">
        <v>42</v>
      </c>
      <c r="H51" s="48">
        <v>0</v>
      </c>
      <c r="I51" s="48">
        <v>0</v>
      </c>
    </row>
    <row r="52" spans="1:9" ht="23.1" customHeight="1">
      <c r="A52" s="289" t="s">
        <v>335</v>
      </c>
      <c r="B52" s="290"/>
      <c r="C52" s="290"/>
      <c r="D52" s="290"/>
      <c r="E52" s="290"/>
      <c r="F52" s="291"/>
      <c r="G52" s="26">
        <v>43</v>
      </c>
      <c r="H52" s="48">
        <v>0</v>
      </c>
      <c r="I52" s="48">
        <v>-1234760</v>
      </c>
    </row>
    <row r="53" spans="1:9" ht="12.75" customHeight="1">
      <c r="A53" s="289" t="s">
        <v>336</v>
      </c>
      <c r="B53" s="290"/>
      <c r="C53" s="290"/>
      <c r="D53" s="290"/>
      <c r="E53" s="290"/>
      <c r="F53" s="291"/>
      <c r="G53" s="26">
        <v>44</v>
      </c>
      <c r="H53" s="48">
        <v>-21203297</v>
      </c>
      <c r="I53" s="48">
        <v>-23049949.390092935</v>
      </c>
    </row>
    <row r="54" spans="1:9" ht="30.6" customHeight="1">
      <c r="A54" s="277" t="s">
        <v>337</v>
      </c>
      <c r="B54" s="278"/>
      <c r="C54" s="278"/>
      <c r="D54" s="278"/>
      <c r="E54" s="278"/>
      <c r="F54" s="279"/>
      <c r="G54" s="25">
        <v>45</v>
      </c>
      <c r="H54" s="49">
        <f>H49+H50+H51+H52+H53</f>
        <v>-115203676.24000001</v>
      </c>
      <c r="I54" s="49">
        <f>I49+I50+I51+I52+I53</f>
        <v>-135885262.65109292</v>
      </c>
    </row>
    <row r="55" spans="1:9" ht="29.85" customHeight="1">
      <c r="A55" s="292" t="s">
        <v>338</v>
      </c>
      <c r="B55" s="293"/>
      <c r="C55" s="293"/>
      <c r="D55" s="293"/>
      <c r="E55" s="293"/>
      <c r="F55" s="294"/>
      <c r="G55" s="25">
        <v>46</v>
      </c>
      <c r="H55" s="49">
        <f>H48+H54</f>
        <v>-93548109.24000001</v>
      </c>
      <c r="I55" s="49">
        <f>I48+I54</f>
        <v>-82702801.290092945</v>
      </c>
    </row>
    <row r="56" spans="1:9" ht="32.85" customHeight="1">
      <c r="A56" s="289" t="s">
        <v>339</v>
      </c>
      <c r="B56" s="290"/>
      <c r="C56" s="290"/>
      <c r="D56" s="290"/>
      <c r="E56" s="290"/>
      <c r="F56" s="291"/>
      <c r="G56" s="26">
        <v>47</v>
      </c>
      <c r="H56" s="48">
        <v>560232</v>
      </c>
      <c r="I56" s="48">
        <v>-1698926.4005917411</v>
      </c>
    </row>
    <row r="57" spans="1:9" ht="26.85" customHeight="1">
      <c r="A57" s="292" t="s">
        <v>340</v>
      </c>
      <c r="B57" s="293"/>
      <c r="C57" s="293"/>
      <c r="D57" s="293"/>
      <c r="E57" s="293"/>
      <c r="F57" s="294"/>
      <c r="G57" s="25">
        <v>48</v>
      </c>
      <c r="H57" s="49">
        <f>H27+H42+H55+H56</f>
        <v>-89981672.828518942</v>
      </c>
      <c r="I57" s="49">
        <f>I27+I42+I55+I56</f>
        <v>183149545.22</v>
      </c>
    </row>
    <row r="58" spans="1:9" ht="24" customHeight="1">
      <c r="A58" s="295" t="s">
        <v>341</v>
      </c>
      <c r="B58" s="296"/>
      <c r="C58" s="296"/>
      <c r="D58" s="296"/>
      <c r="E58" s="296"/>
      <c r="F58" s="297"/>
      <c r="G58" s="26">
        <v>49</v>
      </c>
      <c r="H58" s="48">
        <v>187887964</v>
      </c>
      <c r="I58" s="48">
        <v>97906291</v>
      </c>
    </row>
    <row r="59" spans="1:9" ht="31.35" customHeight="1">
      <c r="A59" s="280" t="s">
        <v>342</v>
      </c>
      <c r="B59" s="281"/>
      <c r="C59" s="281"/>
      <c r="D59" s="281"/>
      <c r="E59" s="281"/>
      <c r="F59" s="282"/>
      <c r="G59" s="27">
        <v>50</v>
      </c>
      <c r="H59" s="50">
        <f>H57+H58</f>
        <v>97906291.171481058</v>
      </c>
      <c r="I59" s="50">
        <f>I57+I58</f>
        <v>281055836.22000003</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A3" sqref="A3:I3"/>
    </sheetView>
  </sheetViews>
  <sheetFormatPr defaultRowHeight="12.75"/>
  <cols>
    <col min="1" max="7" width="9.42578125" style="17"/>
    <col min="8" max="9" width="15.42578125" style="36" customWidth="1"/>
    <col min="10" max="10" width="12" style="17" bestFit="1" customWidth="1"/>
    <col min="11" max="11" width="10.42578125" style="17" bestFit="1" customWidth="1"/>
    <col min="12" max="12" width="12.42578125" style="17" bestFit="1" customWidth="1"/>
    <col min="13" max="263" width="9.42578125" style="17"/>
    <col min="264" max="265" width="9.5703125" style="17" bestFit="1" customWidth="1"/>
    <col min="266" max="266" width="12" style="17" bestFit="1" customWidth="1"/>
    <col min="267" max="267" width="10.42578125" style="17" bestFit="1" customWidth="1"/>
    <col min="268" max="268" width="12.42578125" style="17" bestFit="1" customWidth="1"/>
    <col min="269" max="519" width="9.42578125" style="17"/>
    <col min="520" max="521" width="9.5703125" style="17" bestFit="1" customWidth="1"/>
    <col min="522" max="522" width="12" style="17" bestFit="1" customWidth="1"/>
    <col min="523" max="523" width="10.42578125" style="17" bestFit="1" customWidth="1"/>
    <col min="524" max="524" width="12.42578125" style="17" bestFit="1" customWidth="1"/>
    <col min="525" max="775" width="9.42578125" style="17"/>
    <col min="776" max="777" width="9.5703125" style="17" bestFit="1" customWidth="1"/>
    <col min="778" max="778" width="12" style="17" bestFit="1" customWidth="1"/>
    <col min="779" max="779" width="10.42578125" style="17" bestFit="1" customWidth="1"/>
    <col min="780" max="780" width="12.42578125" style="17" bestFit="1" customWidth="1"/>
    <col min="781" max="1031" width="9.42578125" style="17"/>
    <col min="1032" max="1033" width="9.5703125" style="17" bestFit="1" customWidth="1"/>
    <col min="1034" max="1034" width="12" style="17" bestFit="1" customWidth="1"/>
    <col min="1035" max="1035" width="10.42578125" style="17" bestFit="1" customWidth="1"/>
    <col min="1036" max="1036" width="12.42578125" style="17" bestFit="1" customWidth="1"/>
    <col min="1037" max="1287" width="9.42578125" style="17"/>
    <col min="1288" max="1289" width="9.5703125" style="17" bestFit="1" customWidth="1"/>
    <col min="1290" max="1290" width="12" style="17" bestFit="1" customWidth="1"/>
    <col min="1291" max="1291" width="10.42578125" style="17" bestFit="1" customWidth="1"/>
    <col min="1292" max="1292" width="12.42578125" style="17" bestFit="1" customWidth="1"/>
    <col min="1293" max="1543" width="9.42578125" style="17"/>
    <col min="1544" max="1545" width="9.5703125" style="17" bestFit="1" customWidth="1"/>
    <col min="1546" max="1546" width="12" style="17" bestFit="1" customWidth="1"/>
    <col min="1547" max="1547" width="10.42578125" style="17" bestFit="1" customWidth="1"/>
    <col min="1548" max="1548" width="12.42578125" style="17" bestFit="1" customWidth="1"/>
    <col min="1549" max="1799" width="9.42578125" style="17"/>
    <col min="1800" max="1801" width="9.5703125" style="17" bestFit="1" customWidth="1"/>
    <col min="1802" max="1802" width="12" style="17" bestFit="1" customWidth="1"/>
    <col min="1803" max="1803" width="10.42578125" style="17" bestFit="1" customWidth="1"/>
    <col min="1804" max="1804" width="12.42578125" style="17" bestFit="1" customWidth="1"/>
    <col min="1805" max="2055" width="9.42578125" style="17"/>
    <col min="2056" max="2057" width="9.5703125" style="17" bestFit="1" customWidth="1"/>
    <col min="2058" max="2058" width="12" style="17" bestFit="1" customWidth="1"/>
    <col min="2059" max="2059" width="10.42578125" style="17" bestFit="1" customWidth="1"/>
    <col min="2060" max="2060" width="12.42578125" style="17" bestFit="1" customWidth="1"/>
    <col min="2061" max="2311" width="9.42578125" style="17"/>
    <col min="2312" max="2313" width="9.5703125" style="17" bestFit="1" customWidth="1"/>
    <col min="2314" max="2314" width="12" style="17" bestFit="1" customWidth="1"/>
    <col min="2315" max="2315" width="10.42578125" style="17" bestFit="1" customWidth="1"/>
    <col min="2316" max="2316" width="12.42578125" style="17" bestFit="1" customWidth="1"/>
    <col min="2317" max="2567" width="9.42578125" style="17"/>
    <col min="2568" max="2569" width="9.5703125" style="17" bestFit="1" customWidth="1"/>
    <col min="2570" max="2570" width="12" style="17" bestFit="1" customWidth="1"/>
    <col min="2571" max="2571" width="10.42578125" style="17" bestFit="1" customWidth="1"/>
    <col min="2572" max="2572" width="12.42578125" style="17" bestFit="1" customWidth="1"/>
    <col min="2573" max="2823" width="9.42578125" style="17"/>
    <col min="2824" max="2825" width="9.5703125" style="17" bestFit="1" customWidth="1"/>
    <col min="2826" max="2826" width="12" style="17" bestFit="1" customWidth="1"/>
    <col min="2827" max="2827" width="10.42578125" style="17" bestFit="1" customWidth="1"/>
    <col min="2828" max="2828" width="12.42578125" style="17" bestFit="1" customWidth="1"/>
    <col min="2829" max="3079" width="9.42578125" style="17"/>
    <col min="3080" max="3081" width="9.5703125" style="17" bestFit="1" customWidth="1"/>
    <col min="3082" max="3082" width="12" style="17" bestFit="1" customWidth="1"/>
    <col min="3083" max="3083" width="10.42578125" style="17" bestFit="1" customWidth="1"/>
    <col min="3084" max="3084" width="12.42578125" style="17" bestFit="1" customWidth="1"/>
    <col min="3085" max="3335" width="9.42578125" style="17"/>
    <col min="3336" max="3337" width="9.5703125" style="17" bestFit="1" customWidth="1"/>
    <col min="3338" max="3338" width="12" style="17" bestFit="1" customWidth="1"/>
    <col min="3339" max="3339" width="10.42578125" style="17" bestFit="1" customWidth="1"/>
    <col min="3340" max="3340" width="12.42578125" style="17" bestFit="1" customWidth="1"/>
    <col min="3341" max="3591" width="9.42578125" style="17"/>
    <col min="3592" max="3593" width="9.5703125" style="17" bestFit="1" customWidth="1"/>
    <col min="3594" max="3594" width="12" style="17" bestFit="1" customWidth="1"/>
    <col min="3595" max="3595" width="10.42578125" style="17" bestFit="1" customWidth="1"/>
    <col min="3596" max="3596" width="12.42578125" style="17" bestFit="1" customWidth="1"/>
    <col min="3597" max="3847" width="9.42578125" style="17"/>
    <col min="3848" max="3849" width="9.5703125" style="17" bestFit="1" customWidth="1"/>
    <col min="3850" max="3850" width="12" style="17" bestFit="1" customWidth="1"/>
    <col min="3851" max="3851" width="10.42578125" style="17" bestFit="1" customWidth="1"/>
    <col min="3852" max="3852" width="12.42578125" style="17" bestFit="1" customWidth="1"/>
    <col min="3853" max="4103" width="9.42578125" style="17"/>
    <col min="4104" max="4105" width="9.5703125" style="17" bestFit="1" customWidth="1"/>
    <col min="4106" max="4106" width="12" style="17" bestFit="1" customWidth="1"/>
    <col min="4107" max="4107" width="10.42578125" style="17" bestFit="1" customWidth="1"/>
    <col min="4108" max="4108" width="12.42578125" style="17" bestFit="1" customWidth="1"/>
    <col min="4109" max="4359" width="9.42578125" style="17"/>
    <col min="4360" max="4361" width="9.5703125" style="17" bestFit="1" customWidth="1"/>
    <col min="4362" max="4362" width="12" style="17" bestFit="1" customWidth="1"/>
    <col min="4363" max="4363" width="10.42578125" style="17" bestFit="1" customWidth="1"/>
    <col min="4364" max="4364" width="12.42578125" style="17" bestFit="1" customWidth="1"/>
    <col min="4365" max="4615" width="9.42578125" style="17"/>
    <col min="4616" max="4617" width="9.5703125" style="17" bestFit="1" customWidth="1"/>
    <col min="4618" max="4618" width="12" style="17" bestFit="1" customWidth="1"/>
    <col min="4619" max="4619" width="10.42578125" style="17" bestFit="1" customWidth="1"/>
    <col min="4620" max="4620" width="12.42578125" style="17" bestFit="1" customWidth="1"/>
    <col min="4621" max="4871" width="9.42578125" style="17"/>
    <col min="4872" max="4873" width="9.5703125" style="17" bestFit="1" customWidth="1"/>
    <col min="4874" max="4874" width="12" style="17" bestFit="1" customWidth="1"/>
    <col min="4875" max="4875" width="10.42578125" style="17" bestFit="1" customWidth="1"/>
    <col min="4876" max="4876" width="12.42578125" style="17" bestFit="1" customWidth="1"/>
    <col min="4877" max="5127" width="9.42578125" style="17"/>
    <col min="5128" max="5129" width="9.5703125" style="17" bestFit="1" customWidth="1"/>
    <col min="5130" max="5130" width="12" style="17" bestFit="1" customWidth="1"/>
    <col min="5131" max="5131" width="10.42578125" style="17" bestFit="1" customWidth="1"/>
    <col min="5132" max="5132" width="12.42578125" style="17" bestFit="1" customWidth="1"/>
    <col min="5133" max="5383" width="9.42578125" style="17"/>
    <col min="5384" max="5385" width="9.5703125" style="17" bestFit="1" customWidth="1"/>
    <col min="5386" max="5386" width="12" style="17" bestFit="1" customWidth="1"/>
    <col min="5387" max="5387" width="10.42578125" style="17" bestFit="1" customWidth="1"/>
    <col min="5388" max="5388" width="12.42578125" style="17" bestFit="1" customWidth="1"/>
    <col min="5389" max="5639" width="9.42578125" style="17"/>
    <col min="5640" max="5641" width="9.5703125" style="17" bestFit="1" customWidth="1"/>
    <col min="5642" max="5642" width="12" style="17" bestFit="1" customWidth="1"/>
    <col min="5643" max="5643" width="10.42578125" style="17" bestFit="1" customWidth="1"/>
    <col min="5644" max="5644" width="12.42578125" style="17" bestFit="1" customWidth="1"/>
    <col min="5645" max="5895" width="9.42578125" style="17"/>
    <col min="5896" max="5897" width="9.5703125" style="17" bestFit="1" customWidth="1"/>
    <col min="5898" max="5898" width="12" style="17" bestFit="1" customWidth="1"/>
    <col min="5899" max="5899" width="10.42578125" style="17" bestFit="1" customWidth="1"/>
    <col min="5900" max="5900" width="12.42578125" style="17" bestFit="1" customWidth="1"/>
    <col min="5901" max="6151" width="9.42578125" style="17"/>
    <col min="6152" max="6153" width="9.5703125" style="17" bestFit="1" customWidth="1"/>
    <col min="6154" max="6154" width="12" style="17" bestFit="1" customWidth="1"/>
    <col min="6155" max="6155" width="10.42578125" style="17" bestFit="1" customWidth="1"/>
    <col min="6156" max="6156" width="12.42578125" style="17" bestFit="1" customWidth="1"/>
    <col min="6157" max="6407" width="9.42578125" style="17"/>
    <col min="6408" max="6409" width="9.5703125" style="17" bestFit="1" customWidth="1"/>
    <col min="6410" max="6410" width="12" style="17" bestFit="1" customWidth="1"/>
    <col min="6411" max="6411" width="10.42578125" style="17" bestFit="1" customWidth="1"/>
    <col min="6412" max="6412" width="12.42578125" style="17" bestFit="1" customWidth="1"/>
    <col min="6413" max="6663" width="9.42578125" style="17"/>
    <col min="6664" max="6665" width="9.5703125" style="17" bestFit="1" customWidth="1"/>
    <col min="6666" max="6666" width="12" style="17" bestFit="1" customWidth="1"/>
    <col min="6667" max="6667" width="10.42578125" style="17" bestFit="1" customWidth="1"/>
    <col min="6668" max="6668" width="12.42578125" style="17" bestFit="1" customWidth="1"/>
    <col min="6669" max="6919" width="9.42578125" style="17"/>
    <col min="6920" max="6921" width="9.5703125" style="17" bestFit="1" customWidth="1"/>
    <col min="6922" max="6922" width="12" style="17" bestFit="1" customWidth="1"/>
    <col min="6923" max="6923" width="10.42578125" style="17" bestFit="1" customWidth="1"/>
    <col min="6924" max="6924" width="12.42578125" style="17" bestFit="1" customWidth="1"/>
    <col min="6925" max="7175" width="9.42578125" style="17"/>
    <col min="7176" max="7177" width="9.5703125" style="17" bestFit="1" customWidth="1"/>
    <col min="7178" max="7178" width="12" style="17" bestFit="1" customWidth="1"/>
    <col min="7179" max="7179" width="10.42578125" style="17" bestFit="1" customWidth="1"/>
    <col min="7180" max="7180" width="12.42578125" style="17" bestFit="1" customWidth="1"/>
    <col min="7181" max="7431" width="9.42578125" style="17"/>
    <col min="7432" max="7433" width="9.5703125" style="17" bestFit="1" customWidth="1"/>
    <col min="7434" max="7434" width="12" style="17" bestFit="1" customWidth="1"/>
    <col min="7435" max="7435" width="10.42578125" style="17" bestFit="1" customWidth="1"/>
    <col min="7436" max="7436" width="12.42578125" style="17" bestFit="1" customWidth="1"/>
    <col min="7437" max="7687" width="9.42578125" style="17"/>
    <col min="7688" max="7689" width="9.5703125" style="17" bestFit="1" customWidth="1"/>
    <col min="7690" max="7690" width="12" style="17" bestFit="1" customWidth="1"/>
    <col min="7691" max="7691" width="10.42578125" style="17" bestFit="1" customWidth="1"/>
    <col min="7692" max="7692" width="12.42578125" style="17" bestFit="1" customWidth="1"/>
    <col min="7693" max="7943" width="9.42578125" style="17"/>
    <col min="7944" max="7945" width="9.5703125" style="17" bestFit="1" customWidth="1"/>
    <col min="7946" max="7946" width="12" style="17" bestFit="1" customWidth="1"/>
    <col min="7947" max="7947" width="10.42578125" style="17" bestFit="1" customWidth="1"/>
    <col min="7948" max="7948" width="12.42578125" style="17" bestFit="1" customWidth="1"/>
    <col min="7949" max="8199" width="9.42578125" style="17"/>
    <col min="8200" max="8201" width="9.5703125" style="17" bestFit="1" customWidth="1"/>
    <col min="8202" max="8202" width="12" style="17" bestFit="1" customWidth="1"/>
    <col min="8203" max="8203" width="10.42578125" style="17" bestFit="1" customWidth="1"/>
    <col min="8204" max="8204" width="12.42578125" style="17" bestFit="1" customWidth="1"/>
    <col min="8205" max="8455" width="9.42578125" style="17"/>
    <col min="8456" max="8457" width="9.5703125" style="17" bestFit="1" customWidth="1"/>
    <col min="8458" max="8458" width="12" style="17" bestFit="1" customWidth="1"/>
    <col min="8459" max="8459" width="10.42578125" style="17" bestFit="1" customWidth="1"/>
    <col min="8460" max="8460" width="12.42578125" style="17" bestFit="1" customWidth="1"/>
    <col min="8461" max="8711" width="9.42578125" style="17"/>
    <col min="8712" max="8713" width="9.5703125" style="17" bestFit="1" customWidth="1"/>
    <col min="8714" max="8714" width="12" style="17" bestFit="1" customWidth="1"/>
    <col min="8715" max="8715" width="10.42578125" style="17" bestFit="1" customWidth="1"/>
    <col min="8716" max="8716" width="12.42578125" style="17" bestFit="1" customWidth="1"/>
    <col min="8717" max="8967" width="9.42578125" style="17"/>
    <col min="8968" max="8969" width="9.5703125" style="17" bestFit="1" customWidth="1"/>
    <col min="8970" max="8970" width="12" style="17" bestFit="1" customWidth="1"/>
    <col min="8971" max="8971" width="10.42578125" style="17" bestFit="1" customWidth="1"/>
    <col min="8972" max="8972" width="12.42578125" style="17" bestFit="1" customWidth="1"/>
    <col min="8973" max="9223" width="9.42578125" style="17"/>
    <col min="9224" max="9225" width="9.5703125" style="17" bestFit="1" customWidth="1"/>
    <col min="9226" max="9226" width="12" style="17" bestFit="1" customWidth="1"/>
    <col min="9227" max="9227" width="10.42578125" style="17" bestFit="1" customWidth="1"/>
    <col min="9228" max="9228" width="12.42578125" style="17" bestFit="1" customWidth="1"/>
    <col min="9229" max="9479" width="9.42578125" style="17"/>
    <col min="9480" max="9481" width="9.5703125" style="17" bestFit="1" customWidth="1"/>
    <col min="9482" max="9482" width="12" style="17" bestFit="1" customWidth="1"/>
    <col min="9483" max="9483" width="10.42578125" style="17" bestFit="1" customWidth="1"/>
    <col min="9484" max="9484" width="12.42578125" style="17" bestFit="1" customWidth="1"/>
    <col min="9485" max="9735" width="9.42578125" style="17"/>
    <col min="9736" max="9737" width="9.5703125" style="17" bestFit="1" customWidth="1"/>
    <col min="9738" max="9738" width="12" style="17" bestFit="1" customWidth="1"/>
    <col min="9739" max="9739" width="10.42578125" style="17" bestFit="1" customWidth="1"/>
    <col min="9740" max="9740" width="12.42578125" style="17" bestFit="1" customWidth="1"/>
    <col min="9741" max="9991" width="9.42578125" style="17"/>
    <col min="9992" max="9993" width="9.5703125" style="17" bestFit="1" customWidth="1"/>
    <col min="9994" max="9994" width="12" style="17" bestFit="1" customWidth="1"/>
    <col min="9995" max="9995" width="10.42578125" style="17" bestFit="1" customWidth="1"/>
    <col min="9996" max="9996" width="12.42578125" style="17" bestFit="1" customWidth="1"/>
    <col min="9997" max="10247" width="9.42578125" style="17"/>
    <col min="10248" max="10249" width="9.5703125" style="17" bestFit="1" customWidth="1"/>
    <col min="10250" max="10250" width="12" style="17" bestFit="1" customWidth="1"/>
    <col min="10251" max="10251" width="10.42578125" style="17" bestFit="1" customWidth="1"/>
    <col min="10252" max="10252" width="12.42578125" style="17" bestFit="1" customWidth="1"/>
    <col min="10253" max="10503" width="9.42578125" style="17"/>
    <col min="10504" max="10505" width="9.5703125" style="17" bestFit="1" customWidth="1"/>
    <col min="10506" max="10506" width="12" style="17" bestFit="1" customWidth="1"/>
    <col min="10507" max="10507" width="10.42578125" style="17" bestFit="1" customWidth="1"/>
    <col min="10508" max="10508" width="12.42578125" style="17" bestFit="1" customWidth="1"/>
    <col min="10509" max="10759" width="9.42578125" style="17"/>
    <col min="10760" max="10761" width="9.5703125" style="17" bestFit="1" customWidth="1"/>
    <col min="10762" max="10762" width="12" style="17" bestFit="1" customWidth="1"/>
    <col min="10763" max="10763" width="10.42578125" style="17" bestFit="1" customWidth="1"/>
    <col min="10764" max="10764" width="12.42578125" style="17" bestFit="1" customWidth="1"/>
    <col min="10765" max="11015" width="9.42578125" style="17"/>
    <col min="11016" max="11017" width="9.5703125" style="17" bestFit="1" customWidth="1"/>
    <col min="11018" max="11018" width="12" style="17" bestFit="1" customWidth="1"/>
    <col min="11019" max="11019" width="10.42578125" style="17" bestFit="1" customWidth="1"/>
    <col min="11020" max="11020" width="12.42578125" style="17" bestFit="1" customWidth="1"/>
    <col min="11021" max="11271" width="9.42578125" style="17"/>
    <col min="11272" max="11273" width="9.5703125" style="17" bestFit="1" customWidth="1"/>
    <col min="11274" max="11274" width="12" style="17" bestFit="1" customWidth="1"/>
    <col min="11275" max="11275" width="10.42578125" style="17" bestFit="1" customWidth="1"/>
    <col min="11276" max="11276" width="12.42578125" style="17" bestFit="1" customWidth="1"/>
    <col min="11277" max="11527" width="9.42578125" style="17"/>
    <col min="11528" max="11529" width="9.5703125" style="17" bestFit="1" customWidth="1"/>
    <col min="11530" max="11530" width="12" style="17" bestFit="1" customWidth="1"/>
    <col min="11531" max="11531" width="10.42578125" style="17" bestFit="1" customWidth="1"/>
    <col min="11532" max="11532" width="12.42578125" style="17" bestFit="1" customWidth="1"/>
    <col min="11533" max="11783" width="9.42578125" style="17"/>
    <col min="11784" max="11785" width="9.5703125" style="17" bestFit="1" customWidth="1"/>
    <col min="11786" max="11786" width="12" style="17" bestFit="1" customWidth="1"/>
    <col min="11787" max="11787" width="10.42578125" style="17" bestFit="1" customWidth="1"/>
    <col min="11788" max="11788" width="12.42578125" style="17" bestFit="1" customWidth="1"/>
    <col min="11789" max="12039" width="9.42578125" style="17"/>
    <col min="12040" max="12041" width="9.5703125" style="17" bestFit="1" customWidth="1"/>
    <col min="12042" max="12042" width="12" style="17" bestFit="1" customWidth="1"/>
    <col min="12043" max="12043" width="10.42578125" style="17" bestFit="1" customWidth="1"/>
    <col min="12044" max="12044" width="12.42578125" style="17" bestFit="1" customWidth="1"/>
    <col min="12045" max="12295" width="9.42578125" style="17"/>
    <col min="12296" max="12297" width="9.5703125" style="17" bestFit="1" customWidth="1"/>
    <col min="12298" max="12298" width="12" style="17" bestFit="1" customWidth="1"/>
    <col min="12299" max="12299" width="10.42578125" style="17" bestFit="1" customWidth="1"/>
    <col min="12300" max="12300" width="12.42578125" style="17" bestFit="1" customWidth="1"/>
    <col min="12301" max="12551" width="9.42578125" style="17"/>
    <col min="12552" max="12553" width="9.5703125" style="17" bestFit="1" customWidth="1"/>
    <col min="12554" max="12554" width="12" style="17" bestFit="1" customWidth="1"/>
    <col min="12555" max="12555" width="10.42578125" style="17" bestFit="1" customWidth="1"/>
    <col min="12556" max="12556" width="12.42578125" style="17" bestFit="1" customWidth="1"/>
    <col min="12557" max="12807" width="9.42578125" style="17"/>
    <col min="12808" max="12809" width="9.5703125" style="17" bestFit="1" customWidth="1"/>
    <col min="12810" max="12810" width="12" style="17" bestFit="1" customWidth="1"/>
    <col min="12811" max="12811" width="10.42578125" style="17" bestFit="1" customWidth="1"/>
    <col min="12812" max="12812" width="12.42578125" style="17" bestFit="1" customWidth="1"/>
    <col min="12813" max="13063" width="9.42578125" style="17"/>
    <col min="13064" max="13065" width="9.5703125" style="17" bestFit="1" customWidth="1"/>
    <col min="13066" max="13066" width="12" style="17" bestFit="1" customWidth="1"/>
    <col min="13067" max="13067" width="10.42578125" style="17" bestFit="1" customWidth="1"/>
    <col min="13068" max="13068" width="12.42578125" style="17" bestFit="1" customWidth="1"/>
    <col min="13069" max="13319" width="9.42578125" style="17"/>
    <col min="13320" max="13321" width="9.5703125" style="17" bestFit="1" customWidth="1"/>
    <col min="13322" max="13322" width="12" style="17" bestFit="1" customWidth="1"/>
    <col min="13323" max="13323" width="10.42578125" style="17" bestFit="1" customWidth="1"/>
    <col min="13324" max="13324" width="12.42578125" style="17" bestFit="1" customWidth="1"/>
    <col min="13325" max="13575" width="9.42578125" style="17"/>
    <col min="13576" max="13577" width="9.5703125" style="17" bestFit="1" customWidth="1"/>
    <col min="13578" max="13578" width="12" style="17" bestFit="1" customWidth="1"/>
    <col min="13579" max="13579" width="10.42578125" style="17" bestFit="1" customWidth="1"/>
    <col min="13580" max="13580" width="12.42578125" style="17" bestFit="1" customWidth="1"/>
    <col min="13581" max="13831" width="9.42578125" style="17"/>
    <col min="13832" max="13833" width="9.5703125" style="17" bestFit="1" customWidth="1"/>
    <col min="13834" max="13834" width="12" style="17" bestFit="1" customWidth="1"/>
    <col min="13835" max="13835" width="10.42578125" style="17" bestFit="1" customWidth="1"/>
    <col min="13836" max="13836" width="12.42578125" style="17" bestFit="1" customWidth="1"/>
    <col min="13837" max="14087" width="9.42578125" style="17"/>
    <col min="14088" max="14089" width="9.5703125" style="17" bestFit="1" customWidth="1"/>
    <col min="14090" max="14090" width="12" style="17" bestFit="1" customWidth="1"/>
    <col min="14091" max="14091" width="10.42578125" style="17" bestFit="1" customWidth="1"/>
    <col min="14092" max="14092" width="12.42578125" style="17" bestFit="1" customWidth="1"/>
    <col min="14093" max="14343" width="9.42578125" style="17"/>
    <col min="14344" max="14345" width="9.5703125" style="17" bestFit="1" customWidth="1"/>
    <col min="14346" max="14346" width="12" style="17" bestFit="1" customWidth="1"/>
    <col min="14347" max="14347" width="10.42578125" style="17" bestFit="1" customWidth="1"/>
    <col min="14348" max="14348" width="12.42578125" style="17" bestFit="1" customWidth="1"/>
    <col min="14349" max="14599" width="9.42578125" style="17"/>
    <col min="14600" max="14601" width="9.5703125" style="17" bestFit="1" customWidth="1"/>
    <col min="14602" max="14602" width="12" style="17" bestFit="1" customWidth="1"/>
    <col min="14603" max="14603" width="10.42578125" style="17" bestFit="1" customWidth="1"/>
    <col min="14604" max="14604" width="12.42578125" style="17" bestFit="1" customWidth="1"/>
    <col min="14605" max="14855" width="9.42578125" style="17"/>
    <col min="14856" max="14857" width="9.5703125" style="17" bestFit="1" customWidth="1"/>
    <col min="14858" max="14858" width="12" style="17" bestFit="1" customWidth="1"/>
    <col min="14859" max="14859" width="10.42578125" style="17" bestFit="1" customWidth="1"/>
    <col min="14860" max="14860" width="12.42578125" style="17" bestFit="1" customWidth="1"/>
    <col min="14861" max="15111" width="9.42578125" style="17"/>
    <col min="15112" max="15113" width="9.5703125" style="17" bestFit="1" customWidth="1"/>
    <col min="15114" max="15114" width="12" style="17" bestFit="1" customWidth="1"/>
    <col min="15115" max="15115" width="10.42578125" style="17" bestFit="1" customWidth="1"/>
    <col min="15116" max="15116" width="12.42578125" style="17" bestFit="1" customWidth="1"/>
    <col min="15117" max="15367" width="9.42578125" style="17"/>
    <col min="15368" max="15369" width="9.5703125" style="17" bestFit="1" customWidth="1"/>
    <col min="15370" max="15370" width="12" style="17" bestFit="1" customWidth="1"/>
    <col min="15371" max="15371" width="10.42578125" style="17" bestFit="1" customWidth="1"/>
    <col min="15372" max="15372" width="12.42578125" style="17" bestFit="1" customWidth="1"/>
    <col min="15373" max="15623" width="9.42578125" style="17"/>
    <col min="15624" max="15625" width="9.5703125" style="17" bestFit="1" customWidth="1"/>
    <col min="15626" max="15626" width="12" style="17" bestFit="1" customWidth="1"/>
    <col min="15627" max="15627" width="10.42578125" style="17" bestFit="1" customWidth="1"/>
    <col min="15628" max="15628" width="12.42578125" style="17" bestFit="1" customWidth="1"/>
    <col min="15629" max="15879" width="9.42578125" style="17"/>
    <col min="15880" max="15881" width="9.5703125" style="17" bestFit="1" customWidth="1"/>
    <col min="15882" max="15882" width="12" style="17" bestFit="1" customWidth="1"/>
    <col min="15883" max="15883" width="10.42578125" style="17" bestFit="1" customWidth="1"/>
    <col min="15884" max="15884" width="12.42578125" style="17" bestFit="1" customWidth="1"/>
    <col min="15885" max="16135" width="9.42578125" style="17"/>
    <col min="16136" max="16137" width="9.5703125" style="17" bestFit="1" customWidth="1"/>
    <col min="16138" max="16138" width="12" style="17" bestFit="1" customWidth="1"/>
    <col min="16139" max="16139" width="10.42578125" style="17" bestFit="1" customWidth="1"/>
    <col min="16140" max="16140" width="12.42578125" style="17" bestFit="1" customWidth="1"/>
    <col min="16141" max="16384" width="9.42578125" style="17"/>
  </cols>
  <sheetData>
    <row r="1" spans="1:9" ht="12.75" customHeight="1">
      <c r="A1" s="266" t="s">
        <v>343</v>
      </c>
      <c r="B1" s="304"/>
      <c r="C1" s="304"/>
      <c r="D1" s="304"/>
      <c r="E1" s="304"/>
      <c r="F1" s="304"/>
      <c r="G1" s="304"/>
      <c r="H1" s="304"/>
      <c r="I1" s="304"/>
    </row>
    <row r="2" spans="1:9" ht="12.75" customHeight="1">
      <c r="A2" s="265" t="s">
        <v>548</v>
      </c>
      <c r="B2" s="241"/>
      <c r="C2" s="241"/>
      <c r="D2" s="241"/>
      <c r="E2" s="241"/>
      <c r="F2" s="241"/>
      <c r="G2" s="241"/>
      <c r="H2" s="241"/>
      <c r="I2" s="241"/>
    </row>
    <row r="3" spans="1:9">
      <c r="A3" s="314" t="s">
        <v>344</v>
      </c>
      <c r="B3" s="315"/>
      <c r="C3" s="315"/>
      <c r="D3" s="315"/>
      <c r="E3" s="315"/>
      <c r="F3" s="315"/>
      <c r="G3" s="315"/>
      <c r="H3" s="315"/>
      <c r="I3" s="315"/>
    </row>
    <row r="4" spans="1:9">
      <c r="A4" s="305" t="s">
        <v>518</v>
      </c>
      <c r="B4" s="245"/>
      <c r="C4" s="245"/>
      <c r="D4" s="245"/>
      <c r="E4" s="245"/>
      <c r="F4" s="245"/>
      <c r="G4" s="245"/>
      <c r="H4" s="245"/>
      <c r="I4" s="246"/>
    </row>
    <row r="5" spans="1:9" ht="24" thickBot="1">
      <c r="A5" s="308" t="s">
        <v>345</v>
      </c>
      <c r="B5" s="309"/>
      <c r="C5" s="309"/>
      <c r="D5" s="309"/>
      <c r="E5" s="309"/>
      <c r="F5" s="310"/>
      <c r="G5" s="22" t="s">
        <v>346</v>
      </c>
      <c r="H5" s="41" t="s">
        <v>347</v>
      </c>
      <c r="I5" s="41" t="s">
        <v>348</v>
      </c>
    </row>
    <row r="6" spans="1:9">
      <c r="A6" s="311">
        <v>1</v>
      </c>
      <c r="B6" s="312"/>
      <c r="C6" s="312"/>
      <c r="D6" s="312"/>
      <c r="E6" s="312"/>
      <c r="F6" s="313"/>
      <c r="G6" s="28">
        <v>2</v>
      </c>
      <c r="H6" s="42" t="s">
        <v>349</v>
      </c>
      <c r="I6" s="42" t="s">
        <v>350</v>
      </c>
    </row>
    <row r="7" spans="1:9">
      <c r="A7" s="322" t="s">
        <v>351</v>
      </c>
      <c r="B7" s="323"/>
      <c r="C7" s="323"/>
      <c r="D7" s="323"/>
      <c r="E7" s="323"/>
      <c r="F7" s="323"/>
      <c r="G7" s="323"/>
      <c r="H7" s="323"/>
      <c r="I7" s="324"/>
    </row>
    <row r="8" spans="1:9">
      <c r="A8" s="325" t="s">
        <v>352</v>
      </c>
      <c r="B8" s="325"/>
      <c r="C8" s="325"/>
      <c r="D8" s="325"/>
      <c r="E8" s="325"/>
      <c r="F8" s="325"/>
      <c r="G8" s="29">
        <v>1</v>
      </c>
      <c r="H8" s="52"/>
      <c r="I8" s="52"/>
    </row>
    <row r="9" spans="1:9">
      <c r="A9" s="320" t="s">
        <v>353</v>
      </c>
      <c r="B9" s="320"/>
      <c r="C9" s="320"/>
      <c r="D9" s="320"/>
      <c r="E9" s="320"/>
      <c r="F9" s="320"/>
      <c r="G9" s="30">
        <v>2</v>
      </c>
      <c r="H9" s="53"/>
      <c r="I9" s="53"/>
    </row>
    <row r="10" spans="1:9">
      <c r="A10" s="320" t="s">
        <v>354</v>
      </c>
      <c r="B10" s="320"/>
      <c r="C10" s="320"/>
      <c r="D10" s="320"/>
      <c r="E10" s="320"/>
      <c r="F10" s="320"/>
      <c r="G10" s="30">
        <v>3</v>
      </c>
      <c r="H10" s="53"/>
      <c r="I10" s="53"/>
    </row>
    <row r="11" spans="1:9">
      <c r="A11" s="320" t="s">
        <v>355</v>
      </c>
      <c r="B11" s="320"/>
      <c r="C11" s="320"/>
      <c r="D11" s="320"/>
      <c r="E11" s="320"/>
      <c r="F11" s="320"/>
      <c r="G11" s="30">
        <v>4</v>
      </c>
      <c r="H11" s="53"/>
      <c r="I11" s="53"/>
    </row>
    <row r="12" spans="1:9">
      <c r="A12" s="320" t="s">
        <v>356</v>
      </c>
      <c r="B12" s="320"/>
      <c r="C12" s="320"/>
      <c r="D12" s="320"/>
      <c r="E12" s="320"/>
      <c r="F12" s="320"/>
      <c r="G12" s="30">
        <v>5</v>
      </c>
      <c r="H12" s="53"/>
      <c r="I12" s="53"/>
    </row>
    <row r="13" spans="1:9">
      <c r="A13" s="320" t="s">
        <v>357</v>
      </c>
      <c r="B13" s="320"/>
      <c r="C13" s="320"/>
      <c r="D13" s="320"/>
      <c r="E13" s="320"/>
      <c r="F13" s="320"/>
      <c r="G13" s="30">
        <v>6</v>
      </c>
      <c r="H13" s="53"/>
      <c r="I13" s="53"/>
    </row>
    <row r="14" spans="1:9">
      <c r="A14" s="320" t="s">
        <v>358</v>
      </c>
      <c r="B14" s="320"/>
      <c r="C14" s="320"/>
      <c r="D14" s="320"/>
      <c r="E14" s="320"/>
      <c r="F14" s="320"/>
      <c r="G14" s="30">
        <v>7</v>
      </c>
      <c r="H14" s="53"/>
      <c r="I14" s="53"/>
    </row>
    <row r="15" spans="1:9">
      <c r="A15" s="320" t="s">
        <v>359</v>
      </c>
      <c r="B15" s="320"/>
      <c r="C15" s="320"/>
      <c r="D15" s="320"/>
      <c r="E15" s="320"/>
      <c r="F15" s="320"/>
      <c r="G15" s="30">
        <v>8</v>
      </c>
      <c r="H15" s="53"/>
      <c r="I15" s="53"/>
    </row>
    <row r="16" spans="1:9">
      <c r="A16" s="318" t="s">
        <v>360</v>
      </c>
      <c r="B16" s="318"/>
      <c r="C16" s="318"/>
      <c r="D16" s="318"/>
      <c r="E16" s="318"/>
      <c r="F16" s="318"/>
      <c r="G16" s="31">
        <v>9</v>
      </c>
      <c r="H16" s="54">
        <f>SUM(H8:H15)</f>
        <v>0</v>
      </c>
      <c r="I16" s="54">
        <f>SUM(I8:I15)</f>
        <v>0</v>
      </c>
    </row>
    <row r="17" spans="1:9">
      <c r="A17" s="320" t="s">
        <v>361</v>
      </c>
      <c r="B17" s="320"/>
      <c r="C17" s="320"/>
      <c r="D17" s="320"/>
      <c r="E17" s="320"/>
      <c r="F17" s="320"/>
      <c r="G17" s="30">
        <v>10</v>
      </c>
      <c r="H17" s="53"/>
      <c r="I17" s="53"/>
    </row>
    <row r="18" spans="1:9">
      <c r="A18" s="320" t="s">
        <v>362</v>
      </c>
      <c r="B18" s="320"/>
      <c r="C18" s="320"/>
      <c r="D18" s="320"/>
      <c r="E18" s="320"/>
      <c r="F18" s="320"/>
      <c r="G18" s="30">
        <v>11</v>
      </c>
      <c r="H18" s="53"/>
      <c r="I18" s="53"/>
    </row>
    <row r="19" spans="1:9" ht="27.6" customHeight="1">
      <c r="A19" s="316" t="s">
        <v>363</v>
      </c>
      <c r="B19" s="316"/>
      <c r="C19" s="316"/>
      <c r="D19" s="316"/>
      <c r="E19" s="316"/>
      <c r="F19" s="316"/>
      <c r="G19" s="32">
        <v>12</v>
      </c>
      <c r="H19" s="55">
        <f>H16+H17+H18</f>
        <v>0</v>
      </c>
      <c r="I19" s="55">
        <f>I16+I17+I18</f>
        <v>0</v>
      </c>
    </row>
    <row r="20" spans="1:9">
      <c r="A20" s="322" t="s">
        <v>364</v>
      </c>
      <c r="B20" s="323"/>
      <c r="C20" s="323"/>
      <c r="D20" s="323"/>
      <c r="E20" s="323"/>
      <c r="F20" s="323"/>
      <c r="G20" s="323"/>
      <c r="H20" s="323"/>
      <c r="I20" s="324"/>
    </row>
    <row r="21" spans="1:9" ht="26.85" customHeight="1">
      <c r="A21" s="325" t="s">
        <v>365</v>
      </c>
      <c r="B21" s="325"/>
      <c r="C21" s="325"/>
      <c r="D21" s="325"/>
      <c r="E21" s="325"/>
      <c r="F21" s="325"/>
      <c r="G21" s="29">
        <v>13</v>
      </c>
      <c r="H21" s="52"/>
      <c r="I21" s="52"/>
    </row>
    <row r="22" spans="1:9">
      <c r="A22" s="320" t="s">
        <v>366</v>
      </c>
      <c r="B22" s="320"/>
      <c r="C22" s="320"/>
      <c r="D22" s="320"/>
      <c r="E22" s="320"/>
      <c r="F22" s="320"/>
      <c r="G22" s="30">
        <v>14</v>
      </c>
      <c r="H22" s="53"/>
      <c r="I22" s="53"/>
    </row>
    <row r="23" spans="1:9">
      <c r="A23" s="320" t="s">
        <v>367</v>
      </c>
      <c r="B23" s="320"/>
      <c r="C23" s="320"/>
      <c r="D23" s="320"/>
      <c r="E23" s="320"/>
      <c r="F23" s="320"/>
      <c r="G23" s="30">
        <v>15</v>
      </c>
      <c r="H23" s="53"/>
      <c r="I23" s="53"/>
    </row>
    <row r="24" spans="1:9">
      <c r="A24" s="320" t="s">
        <v>368</v>
      </c>
      <c r="B24" s="320"/>
      <c r="C24" s="320"/>
      <c r="D24" s="320"/>
      <c r="E24" s="320"/>
      <c r="F24" s="320"/>
      <c r="G24" s="30">
        <v>16</v>
      </c>
      <c r="H24" s="53"/>
      <c r="I24" s="53"/>
    </row>
    <row r="25" spans="1:9">
      <c r="A25" s="320" t="s">
        <v>369</v>
      </c>
      <c r="B25" s="320"/>
      <c r="C25" s="320"/>
      <c r="D25" s="320"/>
      <c r="E25" s="320"/>
      <c r="F25" s="320"/>
      <c r="G25" s="30">
        <v>17</v>
      </c>
      <c r="H25" s="53"/>
      <c r="I25" s="53"/>
    </row>
    <row r="26" spans="1:9">
      <c r="A26" s="320" t="s">
        <v>370</v>
      </c>
      <c r="B26" s="320"/>
      <c r="C26" s="320"/>
      <c r="D26" s="320"/>
      <c r="E26" s="320"/>
      <c r="F26" s="320"/>
      <c r="G26" s="30">
        <v>18</v>
      </c>
      <c r="H26" s="53"/>
      <c r="I26" s="53"/>
    </row>
    <row r="27" spans="1:9" ht="24" customHeight="1">
      <c r="A27" s="318" t="s">
        <v>371</v>
      </c>
      <c r="B27" s="318"/>
      <c r="C27" s="318"/>
      <c r="D27" s="318"/>
      <c r="E27" s="318"/>
      <c r="F27" s="318"/>
      <c r="G27" s="31">
        <v>19</v>
      </c>
      <c r="H27" s="54">
        <f>SUM(H21:H26)</f>
        <v>0</v>
      </c>
      <c r="I27" s="54">
        <f>SUM(I21:I26)</f>
        <v>0</v>
      </c>
    </row>
    <row r="28" spans="1:9" ht="27" customHeight="1">
      <c r="A28" s="320" t="s">
        <v>372</v>
      </c>
      <c r="B28" s="320"/>
      <c r="C28" s="320"/>
      <c r="D28" s="320"/>
      <c r="E28" s="320"/>
      <c r="F28" s="320"/>
      <c r="G28" s="30">
        <v>20</v>
      </c>
      <c r="H28" s="53"/>
      <c r="I28" s="53"/>
    </row>
    <row r="29" spans="1:9">
      <c r="A29" s="320" t="s">
        <v>373</v>
      </c>
      <c r="B29" s="320"/>
      <c r="C29" s="320"/>
      <c r="D29" s="320"/>
      <c r="E29" s="320"/>
      <c r="F29" s="320"/>
      <c r="G29" s="30">
        <v>21</v>
      </c>
      <c r="H29" s="53"/>
      <c r="I29" s="53"/>
    </row>
    <row r="30" spans="1:9">
      <c r="A30" s="320" t="s">
        <v>374</v>
      </c>
      <c r="B30" s="320"/>
      <c r="C30" s="320"/>
      <c r="D30" s="320"/>
      <c r="E30" s="320"/>
      <c r="F30" s="320"/>
      <c r="G30" s="30">
        <v>22</v>
      </c>
      <c r="H30" s="53"/>
      <c r="I30" s="53"/>
    </row>
    <row r="31" spans="1:9">
      <c r="A31" s="320" t="s">
        <v>375</v>
      </c>
      <c r="B31" s="320"/>
      <c r="C31" s="320"/>
      <c r="D31" s="320"/>
      <c r="E31" s="320"/>
      <c r="F31" s="320"/>
      <c r="G31" s="30">
        <v>23</v>
      </c>
      <c r="H31" s="53"/>
      <c r="I31" s="53"/>
    </row>
    <row r="32" spans="1:9">
      <c r="A32" s="320" t="s">
        <v>376</v>
      </c>
      <c r="B32" s="320"/>
      <c r="C32" s="320"/>
      <c r="D32" s="320"/>
      <c r="E32" s="320"/>
      <c r="F32" s="320"/>
      <c r="G32" s="30">
        <v>24</v>
      </c>
      <c r="H32" s="53"/>
      <c r="I32" s="53"/>
    </row>
    <row r="33" spans="1:9" ht="26.1" customHeight="1">
      <c r="A33" s="318" t="s">
        <v>377</v>
      </c>
      <c r="B33" s="318"/>
      <c r="C33" s="318"/>
      <c r="D33" s="318"/>
      <c r="E33" s="318"/>
      <c r="F33" s="318"/>
      <c r="G33" s="31">
        <v>25</v>
      </c>
      <c r="H33" s="54">
        <f>SUM(H28:H32)</f>
        <v>0</v>
      </c>
      <c r="I33" s="54">
        <f>SUM(I28:I32)</f>
        <v>0</v>
      </c>
    </row>
    <row r="34" spans="1:9" ht="28.35" customHeight="1">
      <c r="A34" s="316" t="s">
        <v>378</v>
      </c>
      <c r="B34" s="316"/>
      <c r="C34" s="316"/>
      <c r="D34" s="316"/>
      <c r="E34" s="316"/>
      <c r="F34" s="316"/>
      <c r="G34" s="32">
        <v>26</v>
      </c>
      <c r="H34" s="55">
        <f>H27+H33</f>
        <v>0</v>
      </c>
      <c r="I34" s="55">
        <f>I27+I33</f>
        <v>0</v>
      </c>
    </row>
    <row r="35" spans="1:9">
      <c r="A35" s="322" t="s">
        <v>379</v>
      </c>
      <c r="B35" s="323"/>
      <c r="C35" s="323"/>
      <c r="D35" s="323"/>
      <c r="E35" s="323"/>
      <c r="F35" s="323"/>
      <c r="G35" s="323">
        <v>0</v>
      </c>
      <c r="H35" s="323"/>
      <c r="I35" s="324"/>
    </row>
    <row r="36" spans="1:9">
      <c r="A36" s="326" t="s">
        <v>380</v>
      </c>
      <c r="B36" s="326"/>
      <c r="C36" s="326"/>
      <c r="D36" s="326"/>
      <c r="E36" s="326"/>
      <c r="F36" s="326"/>
      <c r="G36" s="29">
        <v>27</v>
      </c>
      <c r="H36" s="52"/>
      <c r="I36" s="52"/>
    </row>
    <row r="37" spans="1:9" ht="25.35" customHeight="1">
      <c r="A37" s="317" t="s">
        <v>381</v>
      </c>
      <c r="B37" s="317"/>
      <c r="C37" s="317"/>
      <c r="D37" s="317"/>
      <c r="E37" s="317"/>
      <c r="F37" s="317"/>
      <c r="G37" s="30">
        <v>28</v>
      </c>
      <c r="H37" s="53"/>
      <c r="I37" s="53"/>
    </row>
    <row r="38" spans="1:9">
      <c r="A38" s="317" t="s">
        <v>382</v>
      </c>
      <c r="B38" s="317"/>
      <c r="C38" s="317"/>
      <c r="D38" s="317"/>
      <c r="E38" s="317"/>
      <c r="F38" s="317"/>
      <c r="G38" s="30">
        <v>29</v>
      </c>
      <c r="H38" s="53"/>
      <c r="I38" s="53"/>
    </row>
    <row r="39" spans="1:9">
      <c r="A39" s="317" t="s">
        <v>383</v>
      </c>
      <c r="B39" s="317"/>
      <c r="C39" s="317"/>
      <c r="D39" s="317"/>
      <c r="E39" s="317"/>
      <c r="F39" s="317"/>
      <c r="G39" s="30">
        <v>30</v>
      </c>
      <c r="H39" s="53"/>
      <c r="I39" s="53"/>
    </row>
    <row r="40" spans="1:9" ht="26.1" customHeight="1">
      <c r="A40" s="318" t="s">
        <v>384</v>
      </c>
      <c r="B40" s="318"/>
      <c r="C40" s="318"/>
      <c r="D40" s="318"/>
      <c r="E40" s="318"/>
      <c r="F40" s="318"/>
      <c r="G40" s="31">
        <v>31</v>
      </c>
      <c r="H40" s="54">
        <f>H39+H38+H37+H36</f>
        <v>0</v>
      </c>
      <c r="I40" s="54">
        <f>I39+I38+I37+I36</f>
        <v>0</v>
      </c>
    </row>
    <row r="41" spans="1:9" ht="24.6" customHeight="1">
      <c r="A41" s="317" t="s">
        <v>385</v>
      </c>
      <c r="B41" s="317"/>
      <c r="C41" s="317"/>
      <c r="D41" s="317"/>
      <c r="E41" s="317"/>
      <c r="F41" s="317"/>
      <c r="G41" s="30">
        <v>32</v>
      </c>
      <c r="H41" s="53"/>
      <c r="I41" s="53"/>
    </row>
    <row r="42" spans="1:9">
      <c r="A42" s="317" t="s">
        <v>386</v>
      </c>
      <c r="B42" s="317"/>
      <c r="C42" s="317"/>
      <c r="D42" s="317"/>
      <c r="E42" s="317"/>
      <c r="F42" s="317"/>
      <c r="G42" s="30">
        <v>33</v>
      </c>
      <c r="H42" s="53"/>
      <c r="I42" s="53"/>
    </row>
    <row r="43" spans="1:9">
      <c r="A43" s="317" t="s">
        <v>387</v>
      </c>
      <c r="B43" s="317"/>
      <c r="C43" s="317"/>
      <c r="D43" s="317"/>
      <c r="E43" s="317"/>
      <c r="F43" s="317"/>
      <c r="G43" s="30">
        <v>34</v>
      </c>
      <c r="H43" s="53"/>
      <c r="I43" s="53"/>
    </row>
    <row r="44" spans="1:9" ht="21" customHeight="1">
      <c r="A44" s="317" t="s">
        <v>388</v>
      </c>
      <c r="B44" s="317"/>
      <c r="C44" s="317"/>
      <c r="D44" s="317"/>
      <c r="E44" s="317"/>
      <c r="F44" s="317"/>
      <c r="G44" s="30">
        <v>35</v>
      </c>
      <c r="H44" s="53"/>
      <c r="I44" s="53"/>
    </row>
    <row r="45" spans="1:9">
      <c r="A45" s="317" t="s">
        <v>389</v>
      </c>
      <c r="B45" s="317"/>
      <c r="C45" s="317"/>
      <c r="D45" s="317"/>
      <c r="E45" s="317"/>
      <c r="F45" s="317"/>
      <c r="G45" s="30">
        <v>36</v>
      </c>
      <c r="H45" s="53"/>
      <c r="I45" s="53"/>
    </row>
    <row r="46" spans="1:9" ht="23.1" customHeight="1">
      <c r="A46" s="318" t="s">
        <v>390</v>
      </c>
      <c r="B46" s="318"/>
      <c r="C46" s="318"/>
      <c r="D46" s="318"/>
      <c r="E46" s="318"/>
      <c r="F46" s="318"/>
      <c r="G46" s="31">
        <v>37</v>
      </c>
      <c r="H46" s="54">
        <f>H45+H44+H43+H42+H41</f>
        <v>0</v>
      </c>
      <c r="I46" s="54">
        <f>I45+I44+I43+I42+I41</f>
        <v>0</v>
      </c>
    </row>
    <row r="47" spans="1:9" ht="26.1" customHeight="1">
      <c r="A47" s="319" t="s">
        <v>391</v>
      </c>
      <c r="B47" s="319"/>
      <c r="C47" s="319"/>
      <c r="D47" s="319"/>
      <c r="E47" s="319"/>
      <c r="F47" s="319"/>
      <c r="G47" s="31">
        <v>38</v>
      </c>
      <c r="H47" s="54">
        <f>H46+H40</f>
        <v>0</v>
      </c>
      <c r="I47" s="54">
        <f>I46+I40</f>
        <v>0</v>
      </c>
    </row>
    <row r="48" spans="1:9" ht="22.35" customHeight="1">
      <c r="A48" s="320" t="s">
        <v>392</v>
      </c>
      <c r="B48" s="320"/>
      <c r="C48" s="320"/>
      <c r="D48" s="320"/>
      <c r="E48" s="320"/>
      <c r="F48" s="320"/>
      <c r="G48" s="30">
        <v>39</v>
      </c>
      <c r="H48" s="53"/>
      <c r="I48" s="53"/>
    </row>
    <row r="49" spans="1:9" ht="26.1" customHeight="1">
      <c r="A49" s="319" t="s">
        <v>393</v>
      </c>
      <c r="B49" s="319"/>
      <c r="C49" s="319"/>
      <c r="D49" s="319"/>
      <c r="E49" s="319"/>
      <c r="F49" s="319"/>
      <c r="G49" s="31">
        <v>40</v>
      </c>
      <c r="H49" s="54">
        <f>H19+H34+H47+H48</f>
        <v>0</v>
      </c>
      <c r="I49" s="54">
        <f>I19+I34+I47+I48</f>
        <v>0</v>
      </c>
    </row>
    <row r="50" spans="1:9" ht="25.35" customHeight="1">
      <c r="A50" s="321" t="s">
        <v>394</v>
      </c>
      <c r="B50" s="321"/>
      <c r="C50" s="321"/>
      <c r="D50" s="321"/>
      <c r="E50" s="321"/>
      <c r="F50" s="321"/>
      <c r="G50" s="30">
        <v>41</v>
      </c>
      <c r="H50" s="53"/>
      <c r="I50" s="53"/>
    </row>
    <row r="51" spans="1:9" ht="32.1" customHeight="1">
      <c r="A51" s="316" t="s">
        <v>395</v>
      </c>
      <c r="B51" s="316"/>
      <c r="C51" s="316"/>
      <c r="D51" s="316"/>
      <c r="E51" s="316"/>
      <c r="F51" s="316"/>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2"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zoomScale="90" zoomScaleNormal="100" zoomScaleSheetLayoutView="90" workbookViewId="0">
      <selection activeCell="T35" sqref="T35"/>
    </sheetView>
  </sheetViews>
  <sheetFormatPr defaultRowHeight="12.75"/>
  <cols>
    <col min="1" max="4" width="9.42578125" style="1"/>
    <col min="5" max="5" width="10.42578125" style="1" bestFit="1" customWidth="1"/>
    <col min="6" max="6" width="9.42578125" style="1"/>
    <col min="7" max="7" width="10.42578125" style="1" bestFit="1" customWidth="1"/>
    <col min="8" max="23" width="15" style="57" customWidth="1"/>
    <col min="24" max="26" width="15" style="1" customWidth="1"/>
    <col min="27" max="259" width="9.42578125" style="1"/>
    <col min="260" max="260" width="10.42578125" style="1" bestFit="1" customWidth="1"/>
    <col min="261" max="264" width="9.42578125" style="1"/>
    <col min="265" max="266" width="9.5703125" style="1" bestFit="1" customWidth="1"/>
    <col min="267" max="515" width="9.42578125" style="1"/>
    <col min="516" max="516" width="10.42578125" style="1" bestFit="1" customWidth="1"/>
    <col min="517" max="520" width="9.42578125" style="1"/>
    <col min="521" max="522" width="9.5703125" style="1" bestFit="1" customWidth="1"/>
    <col min="523" max="771" width="9.42578125" style="1"/>
    <col min="772" max="772" width="10.42578125" style="1" bestFit="1" customWidth="1"/>
    <col min="773" max="776" width="9.42578125" style="1"/>
    <col min="777" max="778" width="9.5703125" style="1" bestFit="1" customWidth="1"/>
    <col min="779" max="1027" width="9.42578125" style="1"/>
    <col min="1028" max="1028" width="10.42578125" style="1" bestFit="1" customWidth="1"/>
    <col min="1029" max="1032" width="9.42578125" style="1"/>
    <col min="1033" max="1034" width="9.5703125" style="1" bestFit="1" customWidth="1"/>
    <col min="1035" max="1283" width="9.42578125" style="1"/>
    <col min="1284" max="1284" width="10.42578125" style="1" bestFit="1" customWidth="1"/>
    <col min="1285" max="1288" width="9.42578125" style="1"/>
    <col min="1289" max="1290" width="9.5703125" style="1" bestFit="1" customWidth="1"/>
    <col min="1291" max="1539" width="9.42578125" style="1"/>
    <col min="1540" max="1540" width="10.42578125" style="1" bestFit="1" customWidth="1"/>
    <col min="1541" max="1544" width="9.42578125" style="1"/>
    <col min="1545" max="1546" width="9.5703125" style="1" bestFit="1" customWidth="1"/>
    <col min="1547" max="1795" width="9.42578125" style="1"/>
    <col min="1796" max="1796" width="10.42578125" style="1" bestFit="1" customWidth="1"/>
    <col min="1797" max="1800" width="9.42578125" style="1"/>
    <col min="1801" max="1802" width="9.5703125" style="1" bestFit="1" customWidth="1"/>
    <col min="1803" max="2051" width="9.42578125" style="1"/>
    <col min="2052" max="2052" width="10.42578125" style="1" bestFit="1" customWidth="1"/>
    <col min="2053" max="2056" width="9.42578125" style="1"/>
    <col min="2057" max="2058" width="9.5703125" style="1" bestFit="1" customWidth="1"/>
    <col min="2059" max="2307" width="9.42578125" style="1"/>
    <col min="2308" max="2308" width="10.42578125" style="1" bestFit="1" customWidth="1"/>
    <col min="2309" max="2312" width="9.42578125" style="1"/>
    <col min="2313" max="2314" width="9.5703125" style="1" bestFit="1" customWidth="1"/>
    <col min="2315" max="2563" width="9.42578125" style="1"/>
    <col min="2564" max="2564" width="10.42578125" style="1" bestFit="1" customWidth="1"/>
    <col min="2565" max="2568" width="9.42578125" style="1"/>
    <col min="2569" max="2570" width="9.5703125" style="1" bestFit="1" customWidth="1"/>
    <col min="2571" max="2819" width="9.42578125" style="1"/>
    <col min="2820" max="2820" width="10.42578125" style="1" bestFit="1" customWidth="1"/>
    <col min="2821" max="2824" width="9.42578125" style="1"/>
    <col min="2825" max="2826" width="9.5703125" style="1" bestFit="1" customWidth="1"/>
    <col min="2827" max="3075" width="9.42578125" style="1"/>
    <col min="3076" max="3076" width="10.42578125" style="1" bestFit="1" customWidth="1"/>
    <col min="3077" max="3080" width="9.42578125" style="1"/>
    <col min="3081" max="3082" width="9.5703125" style="1" bestFit="1" customWidth="1"/>
    <col min="3083" max="3331" width="9.42578125" style="1"/>
    <col min="3332" max="3332" width="10.42578125" style="1" bestFit="1" customWidth="1"/>
    <col min="3333" max="3336" width="9.42578125" style="1"/>
    <col min="3337" max="3338" width="9.5703125" style="1" bestFit="1" customWidth="1"/>
    <col min="3339" max="3587" width="9.42578125" style="1"/>
    <col min="3588" max="3588" width="10.42578125" style="1" bestFit="1" customWidth="1"/>
    <col min="3589" max="3592" width="9.42578125" style="1"/>
    <col min="3593" max="3594" width="9.5703125" style="1" bestFit="1" customWidth="1"/>
    <col min="3595" max="3843" width="9.42578125" style="1"/>
    <col min="3844" max="3844" width="10.42578125" style="1" bestFit="1" customWidth="1"/>
    <col min="3845" max="3848" width="9.42578125" style="1"/>
    <col min="3849" max="3850" width="9.5703125" style="1" bestFit="1" customWidth="1"/>
    <col min="3851" max="4099" width="9.42578125" style="1"/>
    <col min="4100" max="4100" width="10.42578125" style="1" bestFit="1" customWidth="1"/>
    <col min="4101" max="4104" width="9.42578125" style="1"/>
    <col min="4105" max="4106" width="9.5703125" style="1" bestFit="1" customWidth="1"/>
    <col min="4107" max="4355" width="9.42578125" style="1"/>
    <col min="4356" max="4356" width="10.42578125" style="1" bestFit="1" customWidth="1"/>
    <col min="4357" max="4360" width="9.42578125" style="1"/>
    <col min="4361" max="4362" width="9.5703125" style="1" bestFit="1" customWidth="1"/>
    <col min="4363" max="4611" width="9.42578125" style="1"/>
    <col min="4612" max="4612" width="10.42578125" style="1" bestFit="1" customWidth="1"/>
    <col min="4613" max="4616" width="9.42578125" style="1"/>
    <col min="4617" max="4618" width="9.5703125" style="1" bestFit="1" customWidth="1"/>
    <col min="4619" max="4867" width="9.42578125" style="1"/>
    <col min="4868" max="4868" width="10.42578125" style="1" bestFit="1" customWidth="1"/>
    <col min="4869" max="4872" width="9.42578125" style="1"/>
    <col min="4873" max="4874" width="9.5703125" style="1" bestFit="1" customWidth="1"/>
    <col min="4875" max="5123" width="9.42578125" style="1"/>
    <col min="5124" max="5124" width="10.42578125" style="1" bestFit="1" customWidth="1"/>
    <col min="5125" max="5128" width="9.42578125" style="1"/>
    <col min="5129" max="5130" width="9.5703125" style="1" bestFit="1" customWidth="1"/>
    <col min="5131" max="5379" width="9.42578125" style="1"/>
    <col min="5380" max="5380" width="10.42578125" style="1" bestFit="1" customWidth="1"/>
    <col min="5381" max="5384" width="9.42578125" style="1"/>
    <col min="5385" max="5386" width="9.5703125" style="1" bestFit="1" customWidth="1"/>
    <col min="5387" max="5635" width="9.42578125" style="1"/>
    <col min="5636" max="5636" width="10.42578125" style="1" bestFit="1" customWidth="1"/>
    <col min="5637" max="5640" width="9.42578125" style="1"/>
    <col min="5641" max="5642" width="9.5703125" style="1" bestFit="1" customWidth="1"/>
    <col min="5643" max="5891" width="9.42578125" style="1"/>
    <col min="5892" max="5892" width="10.42578125" style="1" bestFit="1" customWidth="1"/>
    <col min="5893" max="5896" width="9.42578125" style="1"/>
    <col min="5897" max="5898" width="9.5703125" style="1" bestFit="1" customWidth="1"/>
    <col min="5899" max="6147" width="9.42578125" style="1"/>
    <col min="6148" max="6148" width="10.42578125" style="1" bestFit="1" customWidth="1"/>
    <col min="6149" max="6152" width="9.42578125" style="1"/>
    <col min="6153" max="6154" width="9.5703125" style="1" bestFit="1" customWidth="1"/>
    <col min="6155" max="6403" width="9.42578125" style="1"/>
    <col min="6404" max="6404" width="10.42578125" style="1" bestFit="1" customWidth="1"/>
    <col min="6405" max="6408" width="9.42578125" style="1"/>
    <col min="6409" max="6410" width="9.5703125" style="1" bestFit="1" customWidth="1"/>
    <col min="6411" max="6659" width="9.42578125" style="1"/>
    <col min="6660" max="6660" width="10.42578125" style="1" bestFit="1" customWidth="1"/>
    <col min="6661" max="6664" width="9.42578125" style="1"/>
    <col min="6665" max="6666" width="9.5703125" style="1" bestFit="1" customWidth="1"/>
    <col min="6667" max="6915" width="9.42578125" style="1"/>
    <col min="6916" max="6916" width="10.42578125" style="1" bestFit="1" customWidth="1"/>
    <col min="6917" max="6920" width="9.42578125" style="1"/>
    <col min="6921" max="6922" width="9.5703125" style="1" bestFit="1" customWidth="1"/>
    <col min="6923" max="7171" width="9.42578125" style="1"/>
    <col min="7172" max="7172" width="10.42578125" style="1" bestFit="1" customWidth="1"/>
    <col min="7173" max="7176" width="9.42578125" style="1"/>
    <col min="7177" max="7178" width="9.5703125" style="1" bestFit="1" customWidth="1"/>
    <col min="7179" max="7427" width="9.42578125" style="1"/>
    <col min="7428" max="7428" width="10.42578125" style="1" bestFit="1" customWidth="1"/>
    <col min="7429" max="7432" width="9.42578125" style="1"/>
    <col min="7433" max="7434" width="9.5703125" style="1" bestFit="1" customWidth="1"/>
    <col min="7435" max="7683" width="9.42578125" style="1"/>
    <col min="7684" max="7684" width="10.42578125" style="1" bestFit="1" customWidth="1"/>
    <col min="7685" max="7688" width="9.42578125" style="1"/>
    <col min="7689" max="7690" width="9.5703125" style="1" bestFit="1" customWidth="1"/>
    <col min="7691" max="7939" width="9.42578125" style="1"/>
    <col min="7940" max="7940" width="10.42578125" style="1" bestFit="1" customWidth="1"/>
    <col min="7941" max="7944" width="9.42578125" style="1"/>
    <col min="7945" max="7946" width="9.5703125" style="1" bestFit="1" customWidth="1"/>
    <col min="7947" max="8195" width="9.42578125" style="1"/>
    <col min="8196" max="8196" width="10.42578125" style="1" bestFit="1" customWidth="1"/>
    <col min="8197" max="8200" width="9.42578125" style="1"/>
    <col min="8201" max="8202" width="9.5703125" style="1" bestFit="1" customWidth="1"/>
    <col min="8203" max="8451" width="9.42578125" style="1"/>
    <col min="8452" max="8452" width="10.42578125" style="1" bestFit="1" customWidth="1"/>
    <col min="8453" max="8456" width="9.42578125" style="1"/>
    <col min="8457" max="8458" width="9.5703125" style="1" bestFit="1" customWidth="1"/>
    <col min="8459" max="8707" width="9.42578125" style="1"/>
    <col min="8708" max="8708" width="10.42578125" style="1" bestFit="1" customWidth="1"/>
    <col min="8709" max="8712" width="9.42578125" style="1"/>
    <col min="8713" max="8714" width="9.5703125" style="1" bestFit="1" customWidth="1"/>
    <col min="8715" max="8963" width="9.42578125" style="1"/>
    <col min="8964" max="8964" width="10.42578125" style="1" bestFit="1" customWidth="1"/>
    <col min="8965" max="8968" width="9.42578125" style="1"/>
    <col min="8969" max="8970" width="9.5703125" style="1" bestFit="1" customWidth="1"/>
    <col min="8971" max="9219" width="9.42578125" style="1"/>
    <col min="9220" max="9220" width="10.42578125" style="1" bestFit="1" customWidth="1"/>
    <col min="9221" max="9224" width="9.42578125" style="1"/>
    <col min="9225" max="9226" width="9.5703125" style="1" bestFit="1" customWidth="1"/>
    <col min="9227" max="9475" width="9.42578125" style="1"/>
    <col min="9476" max="9476" width="10.42578125" style="1" bestFit="1" customWidth="1"/>
    <col min="9477" max="9480" width="9.42578125" style="1"/>
    <col min="9481" max="9482" width="9.5703125" style="1" bestFit="1" customWidth="1"/>
    <col min="9483" max="9731" width="9.42578125" style="1"/>
    <col min="9732" max="9732" width="10.42578125" style="1" bestFit="1" customWidth="1"/>
    <col min="9733" max="9736" width="9.42578125" style="1"/>
    <col min="9737" max="9738" width="9.5703125" style="1" bestFit="1" customWidth="1"/>
    <col min="9739" max="9987" width="9.42578125" style="1"/>
    <col min="9988" max="9988" width="10.42578125" style="1" bestFit="1" customWidth="1"/>
    <col min="9989" max="9992" width="9.42578125" style="1"/>
    <col min="9993" max="9994" width="9.5703125" style="1" bestFit="1" customWidth="1"/>
    <col min="9995" max="10243" width="9.42578125" style="1"/>
    <col min="10244" max="10244" width="10.42578125" style="1" bestFit="1" customWidth="1"/>
    <col min="10245" max="10248" width="9.42578125" style="1"/>
    <col min="10249" max="10250" width="9.5703125" style="1" bestFit="1" customWidth="1"/>
    <col min="10251" max="10499" width="9.42578125" style="1"/>
    <col min="10500" max="10500" width="10.42578125" style="1" bestFit="1" customWidth="1"/>
    <col min="10501" max="10504" width="9.42578125" style="1"/>
    <col min="10505" max="10506" width="9.5703125" style="1" bestFit="1" customWidth="1"/>
    <col min="10507" max="10755" width="9.42578125" style="1"/>
    <col min="10756" max="10756" width="10.42578125" style="1" bestFit="1" customWidth="1"/>
    <col min="10757" max="10760" width="9.42578125" style="1"/>
    <col min="10761" max="10762" width="9.5703125" style="1" bestFit="1" customWidth="1"/>
    <col min="10763" max="11011" width="9.42578125" style="1"/>
    <col min="11012" max="11012" width="10.42578125" style="1" bestFit="1" customWidth="1"/>
    <col min="11013" max="11016" width="9.42578125" style="1"/>
    <col min="11017" max="11018" width="9.5703125" style="1" bestFit="1" customWidth="1"/>
    <col min="11019" max="11267" width="9.42578125" style="1"/>
    <col min="11268" max="11268" width="10.42578125" style="1" bestFit="1" customWidth="1"/>
    <col min="11269" max="11272" width="9.42578125" style="1"/>
    <col min="11273" max="11274" width="9.5703125" style="1" bestFit="1" customWidth="1"/>
    <col min="11275" max="11523" width="9.42578125" style="1"/>
    <col min="11524" max="11524" width="10.42578125" style="1" bestFit="1" customWidth="1"/>
    <col min="11525" max="11528" width="9.42578125" style="1"/>
    <col min="11529" max="11530" width="9.5703125" style="1" bestFit="1" customWidth="1"/>
    <col min="11531" max="11779" width="9.42578125" style="1"/>
    <col min="11780" max="11780" width="10.42578125" style="1" bestFit="1" customWidth="1"/>
    <col min="11781" max="11784" width="9.42578125" style="1"/>
    <col min="11785" max="11786" width="9.5703125" style="1" bestFit="1" customWidth="1"/>
    <col min="11787" max="12035" width="9.42578125" style="1"/>
    <col min="12036" max="12036" width="10.42578125" style="1" bestFit="1" customWidth="1"/>
    <col min="12037" max="12040" width="9.42578125" style="1"/>
    <col min="12041" max="12042" width="9.5703125" style="1" bestFit="1" customWidth="1"/>
    <col min="12043" max="12291" width="9.42578125" style="1"/>
    <col min="12292" max="12292" width="10.42578125" style="1" bestFit="1" customWidth="1"/>
    <col min="12293" max="12296" width="9.42578125" style="1"/>
    <col min="12297" max="12298" width="9.5703125" style="1" bestFit="1" customWidth="1"/>
    <col min="12299" max="12547" width="9.42578125" style="1"/>
    <col min="12548" max="12548" width="10.42578125" style="1" bestFit="1" customWidth="1"/>
    <col min="12549" max="12552" width="9.42578125" style="1"/>
    <col min="12553" max="12554" width="9.5703125" style="1" bestFit="1" customWidth="1"/>
    <col min="12555" max="12803" width="9.42578125" style="1"/>
    <col min="12804" max="12804" width="10.42578125" style="1" bestFit="1" customWidth="1"/>
    <col min="12805" max="12808" width="9.42578125" style="1"/>
    <col min="12809" max="12810" width="9.5703125" style="1" bestFit="1" customWidth="1"/>
    <col min="12811" max="13059" width="9.42578125" style="1"/>
    <col min="13060" max="13060" width="10.42578125" style="1" bestFit="1" customWidth="1"/>
    <col min="13061" max="13064" width="9.42578125" style="1"/>
    <col min="13065" max="13066" width="9.5703125" style="1" bestFit="1" customWidth="1"/>
    <col min="13067" max="13315" width="9.42578125" style="1"/>
    <col min="13316" max="13316" width="10.42578125" style="1" bestFit="1" customWidth="1"/>
    <col min="13317" max="13320" width="9.42578125" style="1"/>
    <col min="13321" max="13322" width="9.5703125" style="1" bestFit="1" customWidth="1"/>
    <col min="13323" max="13571" width="9.42578125" style="1"/>
    <col min="13572" max="13572" width="10.42578125" style="1" bestFit="1" customWidth="1"/>
    <col min="13573" max="13576" width="9.42578125" style="1"/>
    <col min="13577" max="13578" width="9.5703125" style="1" bestFit="1" customWidth="1"/>
    <col min="13579" max="13827" width="9.42578125" style="1"/>
    <col min="13828" max="13828" width="10.42578125" style="1" bestFit="1" customWidth="1"/>
    <col min="13829" max="13832" width="9.42578125" style="1"/>
    <col min="13833" max="13834" width="9.5703125" style="1" bestFit="1" customWidth="1"/>
    <col min="13835" max="14083" width="9.42578125" style="1"/>
    <col min="14084" max="14084" width="10.42578125" style="1" bestFit="1" customWidth="1"/>
    <col min="14085" max="14088" width="9.42578125" style="1"/>
    <col min="14089" max="14090" width="9.5703125" style="1" bestFit="1" customWidth="1"/>
    <col min="14091" max="14339" width="9.42578125" style="1"/>
    <col min="14340" max="14340" width="10.42578125" style="1" bestFit="1" customWidth="1"/>
    <col min="14341" max="14344" width="9.42578125" style="1"/>
    <col min="14345" max="14346" width="9.5703125" style="1" bestFit="1" customWidth="1"/>
    <col min="14347" max="14595" width="9.42578125" style="1"/>
    <col min="14596" max="14596" width="10.42578125" style="1" bestFit="1" customWidth="1"/>
    <col min="14597" max="14600" width="9.42578125" style="1"/>
    <col min="14601" max="14602" width="9.5703125" style="1" bestFit="1" customWidth="1"/>
    <col min="14603" max="14851" width="9.42578125" style="1"/>
    <col min="14852" max="14852" width="10.42578125" style="1" bestFit="1" customWidth="1"/>
    <col min="14853" max="14856" width="9.42578125" style="1"/>
    <col min="14857" max="14858" width="9.5703125" style="1" bestFit="1" customWidth="1"/>
    <col min="14859" max="15107" width="9.42578125" style="1"/>
    <col min="15108" max="15108" width="10.42578125" style="1" bestFit="1" customWidth="1"/>
    <col min="15109" max="15112" width="9.42578125" style="1"/>
    <col min="15113" max="15114" width="9.5703125" style="1" bestFit="1" customWidth="1"/>
    <col min="15115" max="15363" width="9.42578125" style="1"/>
    <col min="15364" max="15364" width="10.42578125" style="1" bestFit="1" customWidth="1"/>
    <col min="15365" max="15368" width="9.42578125" style="1"/>
    <col min="15369" max="15370" width="9.5703125" style="1" bestFit="1" customWidth="1"/>
    <col min="15371" max="15619" width="9.42578125" style="1"/>
    <col min="15620" max="15620" width="10.42578125" style="1" bestFit="1" customWidth="1"/>
    <col min="15621" max="15624" width="9.42578125" style="1"/>
    <col min="15625" max="15626" width="9.5703125" style="1" bestFit="1" customWidth="1"/>
    <col min="15627" max="15875" width="9.42578125" style="1"/>
    <col min="15876" max="15876" width="10.42578125" style="1" bestFit="1" customWidth="1"/>
    <col min="15877" max="15880" width="9.42578125" style="1"/>
    <col min="15881" max="15882" width="9.5703125" style="1" bestFit="1" customWidth="1"/>
    <col min="15883" max="16131" width="9.42578125" style="1"/>
    <col min="16132" max="16132" width="10.42578125" style="1" bestFit="1" customWidth="1"/>
    <col min="16133" max="16136" width="9.42578125" style="1"/>
    <col min="16137" max="16138" width="9.5703125" style="1" bestFit="1" customWidth="1"/>
    <col min="16139" max="16384" width="9.42578125" style="1"/>
  </cols>
  <sheetData>
    <row r="1" spans="1:23">
      <c r="A1" s="347" t="s">
        <v>396</v>
      </c>
      <c r="B1" s="348"/>
      <c r="C1" s="348"/>
      <c r="D1" s="348"/>
      <c r="E1" s="348"/>
      <c r="F1" s="348"/>
      <c r="G1" s="348"/>
      <c r="H1" s="348"/>
      <c r="I1" s="348"/>
      <c r="J1" s="348"/>
      <c r="K1" s="56"/>
    </row>
    <row r="2" spans="1:23" ht="15.75">
      <c r="A2" s="2"/>
      <c r="B2" s="3"/>
      <c r="C2" s="349" t="s">
        <v>397</v>
      </c>
      <c r="D2" s="349"/>
      <c r="E2" s="10">
        <v>43831</v>
      </c>
      <c r="F2" s="4" t="s">
        <v>398</v>
      </c>
      <c r="G2" s="10">
        <v>44196</v>
      </c>
      <c r="H2" s="58"/>
      <c r="I2" s="58"/>
      <c r="J2" s="58"/>
      <c r="K2" s="59"/>
      <c r="V2" s="60" t="s">
        <v>399</v>
      </c>
    </row>
    <row r="3" spans="1:23" ht="13.5" customHeight="1" thickBot="1">
      <c r="A3" s="351" t="s">
        <v>400</v>
      </c>
      <c r="B3" s="352"/>
      <c r="C3" s="352"/>
      <c r="D3" s="352"/>
      <c r="E3" s="352"/>
      <c r="F3" s="352"/>
      <c r="G3" s="355" t="s">
        <v>401</v>
      </c>
      <c r="H3" s="338" t="s">
        <v>402</v>
      </c>
      <c r="I3" s="338"/>
      <c r="J3" s="338"/>
      <c r="K3" s="338"/>
      <c r="L3" s="338"/>
      <c r="M3" s="338"/>
      <c r="N3" s="338"/>
      <c r="O3" s="338"/>
      <c r="P3" s="338"/>
      <c r="Q3" s="338"/>
      <c r="R3" s="338"/>
      <c r="S3" s="338"/>
      <c r="T3" s="338"/>
      <c r="U3" s="338"/>
      <c r="V3" s="338" t="s">
        <v>403</v>
      </c>
      <c r="W3" s="340" t="s">
        <v>404</v>
      </c>
    </row>
    <row r="4" spans="1:23" ht="57" thickBot="1">
      <c r="A4" s="353"/>
      <c r="B4" s="354"/>
      <c r="C4" s="354"/>
      <c r="D4" s="354"/>
      <c r="E4" s="354"/>
      <c r="F4" s="354"/>
      <c r="G4" s="356"/>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39"/>
      <c r="W4" s="341"/>
    </row>
    <row r="5" spans="1:23" ht="22.5">
      <c r="A5" s="342">
        <v>1</v>
      </c>
      <c r="B5" s="343"/>
      <c r="C5" s="343"/>
      <c r="D5" s="343"/>
      <c r="E5" s="343"/>
      <c r="F5" s="343"/>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c r="A6" s="344" t="s">
        <v>435</v>
      </c>
      <c r="B6" s="344"/>
      <c r="C6" s="344"/>
      <c r="D6" s="344"/>
      <c r="E6" s="344"/>
      <c r="F6" s="344"/>
      <c r="G6" s="344"/>
      <c r="H6" s="344"/>
      <c r="I6" s="344"/>
      <c r="J6" s="344"/>
      <c r="K6" s="344"/>
      <c r="L6" s="344"/>
      <c r="M6" s="344"/>
      <c r="N6" s="345"/>
      <c r="O6" s="345"/>
      <c r="P6" s="345"/>
      <c r="Q6" s="345"/>
      <c r="R6" s="345"/>
      <c r="S6" s="345"/>
      <c r="T6" s="345"/>
      <c r="U6" s="345"/>
      <c r="V6" s="345"/>
      <c r="W6" s="346"/>
    </row>
    <row r="7" spans="1:23">
      <c r="A7" s="336" t="s">
        <v>436</v>
      </c>
      <c r="B7" s="336"/>
      <c r="C7" s="336"/>
      <c r="D7" s="336"/>
      <c r="E7" s="336"/>
      <c r="F7" s="336"/>
      <c r="G7" s="6">
        <v>1</v>
      </c>
      <c r="H7" s="65">
        <v>133165000</v>
      </c>
      <c r="I7" s="65">
        <v>0</v>
      </c>
      <c r="J7" s="65">
        <v>6658250</v>
      </c>
      <c r="K7" s="65">
        <v>14872546</v>
      </c>
      <c r="L7" s="65">
        <v>240540</v>
      </c>
      <c r="M7" s="65">
        <v>0</v>
      </c>
      <c r="N7" s="65">
        <v>0</v>
      </c>
      <c r="O7" s="65">
        <v>0</v>
      </c>
      <c r="P7" s="65">
        <v>0</v>
      </c>
      <c r="Q7" s="65">
        <v>0</v>
      </c>
      <c r="R7" s="65">
        <v>0</v>
      </c>
      <c r="S7" s="65">
        <v>36879953</v>
      </c>
      <c r="T7" s="65">
        <v>113643815</v>
      </c>
      <c r="U7" s="66">
        <f>H7+I7+J7+K7-L7+M7+N7+O7+P7+Q7+R7+S7+T7</f>
        <v>304979024</v>
      </c>
      <c r="V7" s="65"/>
      <c r="W7" s="66">
        <f>U7+V7</f>
        <v>304979024</v>
      </c>
    </row>
    <row r="8" spans="1:23">
      <c r="A8" s="329" t="s">
        <v>437</v>
      </c>
      <c r="B8" s="329"/>
      <c r="C8" s="329"/>
      <c r="D8" s="329"/>
      <c r="E8" s="329"/>
      <c r="F8" s="329"/>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c r="A9" s="329" t="s">
        <v>438</v>
      </c>
      <c r="B9" s="329"/>
      <c r="C9" s="329"/>
      <c r="D9" s="329"/>
      <c r="E9" s="329"/>
      <c r="F9" s="329"/>
      <c r="G9" s="6">
        <v>3</v>
      </c>
      <c r="H9" s="65"/>
      <c r="I9" s="65"/>
      <c r="J9" s="65"/>
      <c r="K9" s="65"/>
      <c r="L9" s="65"/>
      <c r="M9" s="65"/>
      <c r="N9" s="65"/>
      <c r="O9" s="65"/>
      <c r="P9" s="65"/>
      <c r="Q9" s="65"/>
      <c r="R9" s="65"/>
      <c r="S9" s="65"/>
      <c r="T9" s="65"/>
      <c r="U9" s="66">
        <f t="shared" si="0"/>
        <v>0</v>
      </c>
      <c r="V9" s="65"/>
      <c r="W9" s="66">
        <f t="shared" si="1"/>
        <v>0</v>
      </c>
    </row>
    <row r="10" spans="1:23" ht="24" customHeight="1">
      <c r="A10" s="350" t="s">
        <v>439</v>
      </c>
      <c r="B10" s="350"/>
      <c r="C10" s="350"/>
      <c r="D10" s="350"/>
      <c r="E10" s="350"/>
      <c r="F10" s="350"/>
      <c r="G10" s="7">
        <v>4</v>
      </c>
      <c r="H10" s="66">
        <f>H7+H8+H9</f>
        <v>133165000</v>
      </c>
      <c r="I10" s="66">
        <f t="shared" ref="I10:W10" si="2">I7+I8+I9</f>
        <v>0</v>
      </c>
      <c r="J10" s="66">
        <f t="shared" si="2"/>
        <v>6658250</v>
      </c>
      <c r="K10" s="66">
        <f>K7+K8+K9</f>
        <v>14872546</v>
      </c>
      <c r="L10" s="66">
        <f t="shared" si="2"/>
        <v>240540</v>
      </c>
      <c r="M10" s="66">
        <f t="shared" si="2"/>
        <v>0</v>
      </c>
      <c r="N10" s="66">
        <f t="shared" si="2"/>
        <v>0</v>
      </c>
      <c r="O10" s="66">
        <f t="shared" si="2"/>
        <v>0</v>
      </c>
      <c r="P10" s="66">
        <f t="shared" si="2"/>
        <v>0</v>
      </c>
      <c r="Q10" s="66">
        <f t="shared" si="2"/>
        <v>0</v>
      </c>
      <c r="R10" s="66">
        <f t="shared" si="2"/>
        <v>0</v>
      </c>
      <c r="S10" s="66">
        <f t="shared" si="2"/>
        <v>36879953</v>
      </c>
      <c r="T10" s="66">
        <f t="shared" si="2"/>
        <v>113643815</v>
      </c>
      <c r="U10" s="66">
        <f t="shared" si="2"/>
        <v>304979024</v>
      </c>
      <c r="V10" s="66">
        <f t="shared" si="2"/>
        <v>0</v>
      </c>
      <c r="W10" s="66">
        <f t="shared" si="2"/>
        <v>304979024</v>
      </c>
    </row>
    <row r="11" spans="1:23">
      <c r="A11" s="329" t="s">
        <v>440</v>
      </c>
      <c r="B11" s="329"/>
      <c r="C11" s="329"/>
      <c r="D11" s="329"/>
      <c r="E11" s="329"/>
      <c r="F11" s="329"/>
      <c r="G11" s="6">
        <v>5</v>
      </c>
      <c r="H11" s="67">
        <v>0</v>
      </c>
      <c r="I11" s="67">
        <v>0</v>
      </c>
      <c r="J11" s="67">
        <v>0</v>
      </c>
      <c r="K11" s="67">
        <v>0</v>
      </c>
      <c r="L11" s="67">
        <v>0</v>
      </c>
      <c r="M11" s="67">
        <v>0</v>
      </c>
      <c r="N11" s="67">
        <v>0</v>
      </c>
      <c r="O11" s="67">
        <v>0</v>
      </c>
      <c r="P11" s="67">
        <v>0</v>
      </c>
      <c r="Q11" s="67">
        <v>0</v>
      </c>
      <c r="R11" s="67">
        <v>0</v>
      </c>
      <c r="S11" s="67">
        <v>0</v>
      </c>
      <c r="T11" s="65">
        <v>102569501</v>
      </c>
      <c r="U11" s="66">
        <f>H11+I11+J11+K11-L11+M11+N11+O11+P11+Q11+R11+S11+T11</f>
        <v>102569501</v>
      </c>
      <c r="V11" s="65"/>
      <c r="W11" s="66">
        <f t="shared" ref="W11:W28" si="3">U11+V11</f>
        <v>102569501</v>
      </c>
    </row>
    <row r="12" spans="1:23">
      <c r="A12" s="329" t="s">
        <v>441</v>
      </c>
      <c r="B12" s="329"/>
      <c r="C12" s="329"/>
      <c r="D12" s="329"/>
      <c r="E12" s="329"/>
      <c r="F12" s="329"/>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c r="A13" s="329" t="s">
        <v>442</v>
      </c>
      <c r="B13" s="329"/>
      <c r="C13" s="329"/>
      <c r="D13" s="329"/>
      <c r="E13" s="329"/>
      <c r="F13" s="329"/>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c r="A14" s="329" t="s">
        <v>443</v>
      </c>
      <c r="B14" s="329"/>
      <c r="C14" s="329"/>
      <c r="D14" s="329"/>
      <c r="E14" s="329"/>
      <c r="F14" s="329"/>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c r="A15" s="329" t="s">
        <v>444</v>
      </c>
      <c r="B15" s="329"/>
      <c r="C15" s="329"/>
      <c r="D15" s="329"/>
      <c r="E15" s="329"/>
      <c r="F15" s="329"/>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c r="A16" s="329" t="s">
        <v>445</v>
      </c>
      <c r="B16" s="329"/>
      <c r="C16" s="329"/>
      <c r="D16" s="329"/>
      <c r="E16" s="329"/>
      <c r="F16" s="329"/>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c r="A17" s="329" t="s">
        <v>446</v>
      </c>
      <c r="B17" s="329"/>
      <c r="C17" s="329"/>
      <c r="D17" s="329"/>
      <c r="E17" s="329"/>
      <c r="F17" s="329"/>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c r="A18" s="329" t="s">
        <v>447</v>
      </c>
      <c r="B18" s="329"/>
      <c r="C18" s="329"/>
      <c r="D18" s="329"/>
      <c r="E18" s="329"/>
      <c r="F18" s="329"/>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c r="A19" s="329" t="s">
        <v>448</v>
      </c>
      <c r="B19" s="329"/>
      <c r="C19" s="329"/>
      <c r="D19" s="329"/>
      <c r="E19" s="329"/>
      <c r="F19" s="329"/>
      <c r="G19" s="6">
        <v>13</v>
      </c>
      <c r="H19" s="65"/>
      <c r="I19" s="65"/>
      <c r="J19" s="65"/>
      <c r="K19" s="65"/>
      <c r="L19" s="65"/>
      <c r="M19" s="65"/>
      <c r="N19" s="65"/>
      <c r="O19" s="65"/>
      <c r="P19" s="65"/>
      <c r="Q19" s="65"/>
      <c r="R19" s="65"/>
      <c r="S19" s="65">
        <v>1203965</v>
      </c>
      <c r="T19" s="65"/>
      <c r="U19" s="66">
        <f t="shared" si="4"/>
        <v>1203965</v>
      </c>
      <c r="V19" s="65"/>
      <c r="W19" s="66">
        <f t="shared" si="3"/>
        <v>1203965</v>
      </c>
    </row>
    <row r="20" spans="1:23">
      <c r="A20" s="329" t="s">
        <v>449</v>
      </c>
      <c r="B20" s="329"/>
      <c r="C20" s="329"/>
      <c r="D20" s="329"/>
      <c r="E20" s="329"/>
      <c r="F20" s="329"/>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c r="A21" s="329" t="s">
        <v>450</v>
      </c>
      <c r="B21" s="329"/>
      <c r="C21" s="329"/>
      <c r="D21" s="329"/>
      <c r="E21" s="329"/>
      <c r="F21" s="329"/>
      <c r="G21" s="6">
        <v>15</v>
      </c>
      <c r="H21" s="65"/>
      <c r="I21" s="65"/>
      <c r="J21" s="65"/>
      <c r="K21" s="65"/>
      <c r="L21" s="65"/>
      <c r="M21" s="65"/>
      <c r="N21" s="65"/>
      <c r="O21" s="65"/>
      <c r="P21" s="65"/>
      <c r="Q21" s="65"/>
      <c r="R21" s="65"/>
      <c r="S21" s="65"/>
      <c r="T21" s="65"/>
      <c r="U21" s="66">
        <f t="shared" si="4"/>
        <v>0</v>
      </c>
      <c r="V21" s="65"/>
      <c r="W21" s="66">
        <f t="shared" si="3"/>
        <v>0</v>
      </c>
    </row>
    <row r="22" spans="1:23" ht="28.5" customHeight="1">
      <c r="A22" s="329" t="s">
        <v>451</v>
      </c>
      <c r="B22" s="329"/>
      <c r="C22" s="329"/>
      <c r="D22" s="329"/>
      <c r="E22" s="329"/>
      <c r="F22" s="329"/>
      <c r="G22" s="6">
        <v>16</v>
      </c>
      <c r="H22" s="65"/>
      <c r="I22" s="65"/>
      <c r="J22" s="65"/>
      <c r="K22" s="65"/>
      <c r="L22" s="65"/>
      <c r="M22" s="65"/>
      <c r="N22" s="65"/>
      <c r="O22" s="65"/>
      <c r="P22" s="65"/>
      <c r="Q22" s="65"/>
      <c r="R22" s="65"/>
      <c r="S22" s="65"/>
      <c r="T22" s="65"/>
      <c r="U22" s="66">
        <f t="shared" si="4"/>
        <v>0</v>
      </c>
      <c r="V22" s="65"/>
      <c r="W22" s="66">
        <f t="shared" si="3"/>
        <v>0</v>
      </c>
    </row>
    <row r="23" spans="1:23" ht="26.25" customHeight="1">
      <c r="A23" s="329" t="s">
        <v>452</v>
      </c>
      <c r="B23" s="329"/>
      <c r="C23" s="329"/>
      <c r="D23" s="329"/>
      <c r="E23" s="329"/>
      <c r="F23" s="329"/>
      <c r="G23" s="6">
        <v>17</v>
      </c>
      <c r="H23" s="65"/>
      <c r="I23" s="65"/>
      <c r="J23" s="65"/>
      <c r="K23" s="65"/>
      <c r="L23" s="65"/>
      <c r="M23" s="65"/>
      <c r="N23" s="65"/>
      <c r="O23" s="65"/>
      <c r="P23" s="65"/>
      <c r="Q23" s="65"/>
      <c r="R23" s="65"/>
      <c r="S23" s="65"/>
      <c r="T23" s="65"/>
      <c r="U23" s="66">
        <f t="shared" si="4"/>
        <v>0</v>
      </c>
      <c r="V23" s="65"/>
      <c r="W23" s="66">
        <f t="shared" si="3"/>
        <v>0</v>
      </c>
    </row>
    <row r="24" spans="1:23">
      <c r="A24" s="329" t="s">
        <v>453</v>
      </c>
      <c r="B24" s="329"/>
      <c r="C24" s="329"/>
      <c r="D24" s="329"/>
      <c r="E24" s="329"/>
      <c r="F24" s="329"/>
      <c r="G24" s="6">
        <v>18</v>
      </c>
      <c r="H24" s="65"/>
      <c r="I24" s="65"/>
      <c r="J24" s="65"/>
      <c r="K24" s="65"/>
      <c r="L24" s="65"/>
      <c r="M24" s="65"/>
      <c r="N24" s="65"/>
      <c r="O24" s="65"/>
      <c r="P24" s="65"/>
      <c r="Q24" s="65"/>
      <c r="R24" s="65"/>
      <c r="S24" s="65"/>
      <c r="T24" s="65"/>
      <c r="U24" s="66">
        <f t="shared" si="4"/>
        <v>0</v>
      </c>
      <c r="V24" s="65"/>
      <c r="W24" s="66">
        <f t="shared" si="3"/>
        <v>0</v>
      </c>
    </row>
    <row r="25" spans="1:23">
      <c r="A25" s="329" t="s">
        <v>454</v>
      </c>
      <c r="B25" s="329"/>
      <c r="C25" s="329"/>
      <c r="D25" s="329"/>
      <c r="E25" s="329"/>
      <c r="F25" s="329"/>
      <c r="G25" s="6">
        <v>19</v>
      </c>
      <c r="H25" s="65"/>
      <c r="I25" s="65"/>
      <c r="J25" s="65"/>
      <c r="K25" s="65"/>
      <c r="L25" s="65"/>
      <c r="M25" s="65"/>
      <c r="N25" s="65"/>
      <c r="O25" s="65"/>
      <c r="P25" s="65"/>
      <c r="Q25" s="65"/>
      <c r="R25" s="65"/>
      <c r="S25" s="65">
        <v>-93999594</v>
      </c>
      <c r="T25" s="65"/>
      <c r="U25" s="66">
        <f t="shared" si="4"/>
        <v>-93999594</v>
      </c>
      <c r="V25" s="65"/>
      <c r="W25" s="66">
        <f t="shared" si="3"/>
        <v>-93999594</v>
      </c>
    </row>
    <row r="26" spans="1:23">
      <c r="A26" s="329" t="s">
        <v>455</v>
      </c>
      <c r="B26" s="329"/>
      <c r="C26" s="329"/>
      <c r="D26" s="329"/>
      <c r="E26" s="329"/>
      <c r="F26" s="329"/>
      <c r="G26" s="6">
        <v>20</v>
      </c>
      <c r="H26" s="65"/>
      <c r="I26" s="65"/>
      <c r="J26" s="65"/>
      <c r="K26" s="65"/>
      <c r="L26" s="65"/>
      <c r="M26" s="65"/>
      <c r="N26" s="65"/>
      <c r="O26" s="65"/>
      <c r="P26" s="65"/>
      <c r="Q26" s="65"/>
      <c r="R26" s="65"/>
      <c r="S26" s="65"/>
      <c r="T26" s="65"/>
      <c r="U26" s="66">
        <f t="shared" si="4"/>
        <v>0</v>
      </c>
      <c r="V26" s="65"/>
      <c r="W26" s="66">
        <f t="shared" si="3"/>
        <v>0</v>
      </c>
    </row>
    <row r="27" spans="1:23">
      <c r="A27" s="329" t="s">
        <v>456</v>
      </c>
      <c r="B27" s="329"/>
      <c r="C27" s="329"/>
      <c r="D27" s="329"/>
      <c r="E27" s="329"/>
      <c r="F27" s="329"/>
      <c r="G27" s="6">
        <v>21</v>
      </c>
      <c r="H27" s="65"/>
      <c r="I27" s="65"/>
      <c r="J27" s="65"/>
      <c r="K27" s="65"/>
      <c r="L27" s="65"/>
      <c r="M27" s="65"/>
      <c r="N27" s="65"/>
      <c r="O27" s="65"/>
      <c r="P27" s="65"/>
      <c r="Q27" s="65"/>
      <c r="R27" s="65"/>
      <c r="S27" s="65">
        <v>113643815</v>
      </c>
      <c r="T27" s="65">
        <v>-113643815</v>
      </c>
      <c r="U27" s="66">
        <f t="shared" si="4"/>
        <v>0</v>
      </c>
      <c r="V27" s="65"/>
      <c r="W27" s="66">
        <f t="shared" si="3"/>
        <v>0</v>
      </c>
    </row>
    <row r="28" spans="1:23">
      <c r="A28" s="329" t="s">
        <v>457</v>
      </c>
      <c r="B28" s="329"/>
      <c r="C28" s="329"/>
      <c r="D28" s="329"/>
      <c r="E28" s="329"/>
      <c r="F28" s="329"/>
      <c r="G28" s="6">
        <v>22</v>
      </c>
      <c r="H28" s="65"/>
      <c r="I28" s="65"/>
      <c r="J28" s="65"/>
      <c r="K28" s="65"/>
      <c r="L28" s="65"/>
      <c r="M28" s="65"/>
      <c r="N28" s="65"/>
      <c r="O28" s="65"/>
      <c r="P28" s="65"/>
      <c r="Q28" s="65"/>
      <c r="R28" s="65"/>
      <c r="S28" s="65"/>
      <c r="T28" s="65"/>
      <c r="U28" s="66">
        <f t="shared" si="4"/>
        <v>0</v>
      </c>
      <c r="V28" s="65"/>
      <c r="W28" s="66">
        <f t="shared" si="3"/>
        <v>0</v>
      </c>
    </row>
    <row r="29" spans="1:23" ht="21.75" customHeight="1">
      <c r="A29" s="337" t="s">
        <v>458</v>
      </c>
      <c r="B29" s="337"/>
      <c r="C29" s="337"/>
      <c r="D29" s="337"/>
      <c r="E29" s="337"/>
      <c r="F29" s="337"/>
      <c r="G29" s="8">
        <v>23</v>
      </c>
      <c r="H29" s="68">
        <f>SUM(H10:H28)</f>
        <v>133165000</v>
      </c>
      <c r="I29" s="68">
        <f t="shared" ref="I29:W29" si="5">SUM(I10:I28)</f>
        <v>0</v>
      </c>
      <c r="J29" s="68">
        <f t="shared" si="5"/>
        <v>6658250</v>
      </c>
      <c r="K29" s="68">
        <f t="shared" si="5"/>
        <v>14872546</v>
      </c>
      <c r="L29" s="68">
        <f t="shared" si="5"/>
        <v>240540</v>
      </c>
      <c r="M29" s="68">
        <f t="shared" si="5"/>
        <v>0</v>
      </c>
      <c r="N29" s="68">
        <f t="shared" si="5"/>
        <v>0</v>
      </c>
      <c r="O29" s="68">
        <f t="shared" si="5"/>
        <v>0</v>
      </c>
      <c r="P29" s="68">
        <f t="shared" si="5"/>
        <v>0</v>
      </c>
      <c r="Q29" s="68">
        <f t="shared" si="5"/>
        <v>0</v>
      </c>
      <c r="R29" s="68">
        <f t="shared" si="5"/>
        <v>0</v>
      </c>
      <c r="S29" s="68">
        <f t="shared" si="5"/>
        <v>57728139</v>
      </c>
      <c r="T29" s="68">
        <f t="shared" si="5"/>
        <v>102569501</v>
      </c>
      <c r="U29" s="68">
        <f t="shared" si="5"/>
        <v>314752896</v>
      </c>
      <c r="V29" s="68">
        <f t="shared" si="5"/>
        <v>0</v>
      </c>
      <c r="W29" s="68">
        <f t="shared" si="5"/>
        <v>314752896</v>
      </c>
    </row>
    <row r="30" spans="1:23">
      <c r="A30" s="331" t="s">
        <v>459</v>
      </c>
      <c r="B30" s="332"/>
      <c r="C30" s="332"/>
      <c r="D30" s="332"/>
      <c r="E30" s="332"/>
      <c r="F30" s="332"/>
      <c r="G30" s="332"/>
      <c r="H30" s="332"/>
      <c r="I30" s="332"/>
      <c r="J30" s="332"/>
      <c r="K30" s="332"/>
      <c r="L30" s="332"/>
      <c r="M30" s="332"/>
      <c r="N30" s="332"/>
      <c r="O30" s="332"/>
      <c r="P30" s="332"/>
      <c r="Q30" s="332"/>
      <c r="R30" s="332"/>
      <c r="S30" s="332"/>
      <c r="T30" s="332"/>
      <c r="U30" s="332"/>
      <c r="V30" s="332"/>
      <c r="W30" s="332"/>
    </row>
    <row r="31" spans="1:23" ht="36.75" customHeight="1">
      <c r="A31" s="333" t="s">
        <v>460</v>
      </c>
      <c r="B31" s="333"/>
      <c r="C31" s="333"/>
      <c r="D31" s="333"/>
      <c r="E31" s="333"/>
      <c r="F31" s="333"/>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1203965</v>
      </c>
      <c r="T31" s="66">
        <f t="shared" si="6"/>
        <v>0</v>
      </c>
      <c r="U31" s="66">
        <f t="shared" si="6"/>
        <v>1203965</v>
      </c>
      <c r="V31" s="66">
        <f t="shared" si="6"/>
        <v>0</v>
      </c>
      <c r="W31" s="66">
        <f t="shared" si="6"/>
        <v>1203965</v>
      </c>
    </row>
    <row r="32" spans="1:23" ht="31.5" customHeight="1">
      <c r="A32" s="333" t="s">
        <v>461</v>
      </c>
      <c r="B32" s="333"/>
      <c r="C32" s="333"/>
      <c r="D32" s="333"/>
      <c r="E32" s="333"/>
      <c r="F32" s="333"/>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1203965</v>
      </c>
      <c r="T32" s="66">
        <f t="shared" si="7"/>
        <v>102569501</v>
      </c>
      <c r="U32" s="66">
        <f t="shared" si="7"/>
        <v>103773466</v>
      </c>
      <c r="V32" s="66">
        <f t="shared" si="7"/>
        <v>0</v>
      </c>
      <c r="W32" s="66">
        <f t="shared" si="7"/>
        <v>103773466</v>
      </c>
    </row>
    <row r="33" spans="1:23" ht="30.75" customHeight="1">
      <c r="A33" s="334" t="s">
        <v>462</v>
      </c>
      <c r="B33" s="334"/>
      <c r="C33" s="334"/>
      <c r="D33" s="334"/>
      <c r="E33" s="334"/>
      <c r="F33" s="334"/>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19644221</v>
      </c>
      <c r="T33" s="68">
        <f t="shared" si="8"/>
        <v>-113643815</v>
      </c>
      <c r="U33" s="68">
        <f t="shared" si="8"/>
        <v>-93999594</v>
      </c>
      <c r="V33" s="68">
        <f t="shared" si="8"/>
        <v>0</v>
      </c>
      <c r="W33" s="68">
        <f t="shared" si="8"/>
        <v>-93999594</v>
      </c>
    </row>
    <row r="34" spans="1:23">
      <c r="A34" s="331" t="s">
        <v>463</v>
      </c>
      <c r="B34" s="335"/>
      <c r="C34" s="335"/>
      <c r="D34" s="335"/>
      <c r="E34" s="335"/>
      <c r="F34" s="335"/>
      <c r="G34" s="335"/>
      <c r="H34" s="335"/>
      <c r="I34" s="335"/>
      <c r="J34" s="335"/>
      <c r="K34" s="335"/>
      <c r="L34" s="335"/>
      <c r="M34" s="335"/>
      <c r="N34" s="335"/>
      <c r="O34" s="335"/>
      <c r="P34" s="335"/>
      <c r="Q34" s="335"/>
      <c r="R34" s="335"/>
      <c r="S34" s="335"/>
      <c r="T34" s="335"/>
      <c r="U34" s="335"/>
      <c r="V34" s="335"/>
      <c r="W34" s="335"/>
    </row>
    <row r="35" spans="1:23">
      <c r="A35" s="336" t="s">
        <v>464</v>
      </c>
      <c r="B35" s="336"/>
      <c r="C35" s="336"/>
      <c r="D35" s="336"/>
      <c r="E35" s="336"/>
      <c r="F35" s="336"/>
      <c r="G35" s="6">
        <v>27</v>
      </c>
      <c r="H35" s="65">
        <v>133165000</v>
      </c>
      <c r="I35" s="65"/>
      <c r="J35" s="65">
        <v>6658250</v>
      </c>
      <c r="K35" s="65">
        <v>14872546</v>
      </c>
      <c r="L35" s="65">
        <v>240540</v>
      </c>
      <c r="M35" s="65"/>
      <c r="N35" s="65"/>
      <c r="O35" s="65"/>
      <c r="P35" s="65"/>
      <c r="Q35" s="65"/>
      <c r="R35" s="65"/>
      <c r="S35" s="65">
        <f>+S29+T29</f>
        <v>160297640</v>
      </c>
      <c r="T35" s="65"/>
      <c r="U35" s="69">
        <f t="shared" ref="U35:U37" si="9">H35+I35+J35+K35-L35+M35+N35+O35+P35+Q35+R35+S35+T35</f>
        <v>314752896</v>
      </c>
      <c r="V35" s="65"/>
      <c r="W35" s="69">
        <f t="shared" ref="W35:W37" si="10">U35+V35</f>
        <v>314752896</v>
      </c>
    </row>
    <row r="36" spans="1:23">
      <c r="A36" s="329" t="s">
        <v>465</v>
      </c>
      <c r="B36" s="329"/>
      <c r="C36" s="329"/>
      <c r="D36" s="329"/>
      <c r="E36" s="329"/>
      <c r="F36" s="329"/>
      <c r="G36" s="6">
        <v>28</v>
      </c>
      <c r="H36" s="65"/>
      <c r="I36" s="65"/>
      <c r="J36" s="65"/>
      <c r="K36" s="65"/>
      <c r="L36" s="65"/>
      <c r="M36" s="65"/>
      <c r="N36" s="65"/>
      <c r="O36" s="65"/>
      <c r="P36" s="65"/>
      <c r="Q36" s="65"/>
      <c r="R36" s="65"/>
      <c r="S36" s="65"/>
      <c r="T36" s="65"/>
      <c r="U36" s="69">
        <f t="shared" si="9"/>
        <v>0</v>
      </c>
      <c r="V36" s="65"/>
      <c r="W36" s="69">
        <f t="shared" si="10"/>
        <v>0</v>
      </c>
    </row>
    <row r="37" spans="1:23">
      <c r="A37" s="329" t="s">
        <v>466</v>
      </c>
      <c r="B37" s="329"/>
      <c r="C37" s="329"/>
      <c r="D37" s="329"/>
      <c r="E37" s="329"/>
      <c r="F37" s="329"/>
      <c r="G37" s="6">
        <v>29</v>
      </c>
      <c r="H37" s="65"/>
      <c r="I37" s="65"/>
      <c r="J37" s="65"/>
      <c r="K37" s="65"/>
      <c r="L37" s="65"/>
      <c r="M37" s="65"/>
      <c r="N37" s="65"/>
      <c r="O37" s="65"/>
      <c r="P37" s="65"/>
      <c r="Q37" s="65"/>
      <c r="R37" s="65"/>
      <c r="S37" s="65"/>
      <c r="T37" s="65"/>
      <c r="U37" s="69">
        <f t="shared" si="9"/>
        <v>0</v>
      </c>
      <c r="V37" s="65"/>
      <c r="W37" s="69">
        <f t="shared" si="10"/>
        <v>0</v>
      </c>
    </row>
    <row r="38" spans="1:23" ht="25.5" customHeight="1">
      <c r="A38" s="336" t="s">
        <v>467</v>
      </c>
      <c r="B38" s="336"/>
      <c r="C38" s="336"/>
      <c r="D38" s="336"/>
      <c r="E38" s="336"/>
      <c r="F38" s="336"/>
      <c r="G38" s="6">
        <v>30</v>
      </c>
      <c r="H38" s="69">
        <f>H35+H36+H37</f>
        <v>133165000</v>
      </c>
      <c r="I38" s="69">
        <f t="shared" ref="I38:W38" si="11">I35+I36+I37</f>
        <v>0</v>
      </c>
      <c r="J38" s="69">
        <f t="shared" si="11"/>
        <v>6658250</v>
      </c>
      <c r="K38" s="69">
        <f t="shared" si="11"/>
        <v>14872546</v>
      </c>
      <c r="L38" s="69">
        <f t="shared" si="11"/>
        <v>240540</v>
      </c>
      <c r="M38" s="69">
        <f t="shared" si="11"/>
        <v>0</v>
      </c>
      <c r="N38" s="69">
        <f t="shared" si="11"/>
        <v>0</v>
      </c>
      <c r="O38" s="69">
        <f t="shared" si="11"/>
        <v>0</v>
      </c>
      <c r="P38" s="69">
        <f t="shared" si="11"/>
        <v>0</v>
      </c>
      <c r="Q38" s="69">
        <f t="shared" si="11"/>
        <v>0</v>
      </c>
      <c r="R38" s="69">
        <f t="shared" si="11"/>
        <v>0</v>
      </c>
      <c r="S38" s="69">
        <f t="shared" si="11"/>
        <v>160297640</v>
      </c>
      <c r="T38" s="69">
        <f t="shared" si="11"/>
        <v>0</v>
      </c>
      <c r="U38" s="69">
        <f t="shared" si="11"/>
        <v>314752896</v>
      </c>
      <c r="V38" s="69">
        <f t="shared" si="11"/>
        <v>0</v>
      </c>
      <c r="W38" s="69">
        <f t="shared" si="11"/>
        <v>314752896</v>
      </c>
    </row>
    <row r="39" spans="1:23">
      <c r="A39" s="329" t="s">
        <v>468</v>
      </c>
      <c r="B39" s="329"/>
      <c r="C39" s="329"/>
      <c r="D39" s="329"/>
      <c r="E39" s="329"/>
      <c r="F39" s="329"/>
      <c r="G39" s="6">
        <v>31</v>
      </c>
      <c r="H39" s="67">
        <v>0</v>
      </c>
      <c r="I39" s="67">
        <v>0</v>
      </c>
      <c r="J39" s="67">
        <v>0</v>
      </c>
      <c r="K39" s="67">
        <v>0</v>
      </c>
      <c r="L39" s="67">
        <v>0</v>
      </c>
      <c r="M39" s="67">
        <v>0</v>
      </c>
      <c r="N39" s="67">
        <v>0</v>
      </c>
      <c r="O39" s="67">
        <v>0</v>
      </c>
      <c r="P39" s="67">
        <v>0</v>
      </c>
      <c r="Q39" s="67">
        <v>0</v>
      </c>
      <c r="R39" s="67">
        <v>0</v>
      </c>
      <c r="S39" s="67">
        <v>0</v>
      </c>
      <c r="T39" s="65">
        <v>94539989.489999995</v>
      </c>
      <c r="U39" s="69">
        <f t="shared" ref="U39:U56" si="12">H39+I39+J39+K39-L39+M39+N39+O39+P39+Q39+R39+S39+T39</f>
        <v>94539989.489999995</v>
      </c>
      <c r="V39" s="65"/>
      <c r="W39" s="69">
        <f t="shared" ref="W39:W56" si="13">U39+V39</f>
        <v>94539989.489999995</v>
      </c>
    </row>
    <row r="40" spans="1:23">
      <c r="A40" s="329" t="s">
        <v>469</v>
      </c>
      <c r="B40" s="329"/>
      <c r="C40" s="329"/>
      <c r="D40" s="329"/>
      <c r="E40" s="329"/>
      <c r="F40" s="329"/>
      <c r="G40" s="6">
        <v>32</v>
      </c>
      <c r="H40" s="67">
        <v>0</v>
      </c>
      <c r="I40" s="67">
        <v>0</v>
      </c>
      <c r="J40" s="67">
        <v>0</v>
      </c>
      <c r="K40" s="67">
        <v>0</v>
      </c>
      <c r="L40" s="67">
        <v>0</v>
      </c>
      <c r="M40" s="67">
        <v>0</v>
      </c>
      <c r="N40" s="65">
        <v>-221682.47000002861</v>
      </c>
      <c r="O40" s="67">
        <v>0</v>
      </c>
      <c r="P40" s="67">
        <v>0</v>
      </c>
      <c r="Q40" s="67">
        <v>0</v>
      </c>
      <c r="R40" s="67">
        <v>0</v>
      </c>
      <c r="S40" s="67">
        <v>0</v>
      </c>
      <c r="T40" s="67">
        <v>0</v>
      </c>
      <c r="U40" s="69">
        <f t="shared" si="12"/>
        <v>-221682.47000002861</v>
      </c>
      <c r="V40" s="65"/>
      <c r="W40" s="69">
        <f t="shared" si="13"/>
        <v>-221682.47000002861</v>
      </c>
    </row>
    <row r="41" spans="1:23" ht="27" customHeight="1">
      <c r="A41" s="329" t="s">
        <v>470</v>
      </c>
      <c r="B41" s="329"/>
      <c r="C41" s="329"/>
      <c r="D41" s="329"/>
      <c r="E41" s="329"/>
      <c r="F41" s="329"/>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c r="A42" s="329" t="s">
        <v>471</v>
      </c>
      <c r="B42" s="329"/>
      <c r="C42" s="329"/>
      <c r="D42" s="329"/>
      <c r="E42" s="329"/>
      <c r="F42" s="329"/>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c r="A43" s="329" t="s">
        <v>472</v>
      </c>
      <c r="B43" s="329"/>
      <c r="C43" s="329"/>
      <c r="D43" s="329"/>
      <c r="E43" s="329"/>
      <c r="F43" s="329"/>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c r="A44" s="329" t="s">
        <v>473</v>
      </c>
      <c r="B44" s="329"/>
      <c r="C44" s="329"/>
      <c r="D44" s="329"/>
      <c r="E44" s="329"/>
      <c r="F44" s="329"/>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c r="A45" s="329" t="s">
        <v>474</v>
      </c>
      <c r="B45" s="329"/>
      <c r="C45" s="329"/>
      <c r="D45" s="329"/>
      <c r="E45" s="329"/>
      <c r="F45" s="329"/>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c r="A46" s="329" t="s">
        <v>475</v>
      </c>
      <c r="B46" s="329"/>
      <c r="C46" s="329"/>
      <c r="D46" s="329"/>
      <c r="E46" s="329"/>
      <c r="F46" s="329"/>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c r="A47" s="329" t="s">
        <v>476</v>
      </c>
      <c r="B47" s="329"/>
      <c r="C47" s="329"/>
      <c r="D47" s="329"/>
      <c r="E47" s="329"/>
      <c r="F47" s="329"/>
      <c r="G47" s="6">
        <v>39</v>
      </c>
      <c r="H47" s="65"/>
      <c r="I47" s="65"/>
      <c r="J47" s="65"/>
      <c r="K47" s="65"/>
      <c r="L47" s="65"/>
      <c r="M47" s="65"/>
      <c r="N47" s="65"/>
      <c r="O47" s="65"/>
      <c r="P47" s="65"/>
      <c r="Q47" s="65"/>
      <c r="R47" s="65"/>
      <c r="S47" s="65"/>
      <c r="T47" s="65"/>
      <c r="U47" s="69">
        <f t="shared" si="12"/>
        <v>0</v>
      </c>
      <c r="V47" s="65"/>
      <c r="W47" s="69">
        <f t="shared" si="13"/>
        <v>0</v>
      </c>
    </row>
    <row r="48" spans="1:23">
      <c r="A48" s="329" t="s">
        <v>477</v>
      </c>
      <c r="B48" s="329"/>
      <c r="C48" s="329"/>
      <c r="D48" s="329"/>
      <c r="E48" s="329"/>
      <c r="F48" s="329"/>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c r="A49" s="329" t="s">
        <v>478</v>
      </c>
      <c r="B49" s="329"/>
      <c r="C49" s="329"/>
      <c r="D49" s="329"/>
      <c r="E49" s="329"/>
      <c r="F49" s="329"/>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c r="A50" s="329" t="s">
        <v>479</v>
      </c>
      <c r="B50" s="329"/>
      <c r="C50" s="329"/>
      <c r="D50" s="329"/>
      <c r="E50" s="329"/>
      <c r="F50" s="329"/>
      <c r="G50" s="6">
        <v>42</v>
      </c>
      <c r="H50" s="65"/>
      <c r="I50" s="65"/>
      <c r="J50" s="65"/>
      <c r="K50" s="65"/>
      <c r="L50" s="65"/>
      <c r="M50" s="65"/>
      <c r="N50" s="65"/>
      <c r="O50" s="65"/>
      <c r="P50" s="65"/>
      <c r="Q50" s="65"/>
      <c r="R50" s="65"/>
      <c r="S50" s="65"/>
      <c r="T50" s="65"/>
      <c r="U50" s="69">
        <f t="shared" si="12"/>
        <v>0</v>
      </c>
      <c r="V50" s="65"/>
      <c r="W50" s="69">
        <f t="shared" si="13"/>
        <v>0</v>
      </c>
    </row>
    <row r="51" spans="1:23" ht="22.5" customHeight="1">
      <c r="A51" s="329" t="s">
        <v>480</v>
      </c>
      <c r="B51" s="329"/>
      <c r="C51" s="329"/>
      <c r="D51" s="329"/>
      <c r="E51" s="329"/>
      <c r="F51" s="329"/>
      <c r="G51" s="6">
        <v>43</v>
      </c>
      <c r="H51" s="65"/>
      <c r="I51" s="65"/>
      <c r="J51" s="65"/>
      <c r="K51" s="65"/>
      <c r="L51" s="65"/>
      <c r="M51" s="65"/>
      <c r="N51" s="65"/>
      <c r="O51" s="65"/>
      <c r="P51" s="65"/>
      <c r="Q51" s="65"/>
      <c r="R51" s="65"/>
      <c r="S51" s="65"/>
      <c r="T51" s="65"/>
      <c r="U51" s="69">
        <f t="shared" si="12"/>
        <v>0</v>
      </c>
      <c r="V51" s="65"/>
      <c r="W51" s="69">
        <f t="shared" si="13"/>
        <v>0</v>
      </c>
    </row>
    <row r="52" spans="1:23">
      <c r="A52" s="329" t="s">
        <v>481</v>
      </c>
      <c r="B52" s="329"/>
      <c r="C52" s="329"/>
      <c r="D52" s="329"/>
      <c r="E52" s="329"/>
      <c r="F52" s="329"/>
      <c r="G52" s="6">
        <v>44</v>
      </c>
      <c r="H52" s="65"/>
      <c r="I52" s="65"/>
      <c r="J52" s="65"/>
      <c r="K52" s="65"/>
      <c r="L52" s="65">
        <v>1234760</v>
      </c>
      <c r="M52" s="65"/>
      <c r="N52" s="65"/>
      <c r="O52" s="65"/>
      <c r="P52" s="65"/>
      <c r="Q52" s="65"/>
      <c r="R52" s="65"/>
      <c r="S52" s="65"/>
      <c r="T52" s="65"/>
      <c r="U52" s="69">
        <f t="shared" si="12"/>
        <v>-1234760</v>
      </c>
      <c r="V52" s="65"/>
      <c r="W52" s="69">
        <f t="shared" si="13"/>
        <v>-1234760</v>
      </c>
    </row>
    <row r="53" spans="1:23">
      <c r="A53" s="329" t="s">
        <v>482</v>
      </c>
      <c r="B53" s="329"/>
      <c r="C53" s="329"/>
      <c r="D53" s="329"/>
      <c r="E53" s="329"/>
      <c r="F53" s="329"/>
      <c r="G53" s="6">
        <v>45</v>
      </c>
      <c r="H53" s="65"/>
      <c r="I53" s="65"/>
      <c r="J53" s="65"/>
      <c r="K53" s="65"/>
      <c r="L53" s="65"/>
      <c r="M53" s="65"/>
      <c r="N53" s="65"/>
      <c r="O53" s="65"/>
      <c r="P53" s="65"/>
      <c r="Q53" s="65"/>
      <c r="R53" s="65"/>
      <c r="S53" s="65">
        <v>-65230956</v>
      </c>
      <c r="T53" s="65"/>
      <c r="U53" s="69">
        <f t="shared" si="12"/>
        <v>-65230956</v>
      </c>
      <c r="V53" s="65"/>
      <c r="W53" s="69">
        <f t="shared" si="13"/>
        <v>-65230956</v>
      </c>
    </row>
    <row r="54" spans="1:23">
      <c r="A54" s="329" t="s">
        <v>483</v>
      </c>
      <c r="B54" s="329"/>
      <c r="C54" s="329"/>
      <c r="D54" s="329"/>
      <c r="E54" s="329"/>
      <c r="F54" s="329"/>
      <c r="G54" s="6">
        <v>46</v>
      </c>
      <c r="H54" s="65"/>
      <c r="I54" s="65"/>
      <c r="J54" s="65"/>
      <c r="K54" s="65">
        <f>L54</f>
        <v>-969100</v>
      </c>
      <c r="L54" s="65">
        <v>-969100</v>
      </c>
      <c r="M54" s="65"/>
      <c r="N54" s="65"/>
      <c r="O54" s="65"/>
      <c r="P54" s="65"/>
      <c r="Q54" s="65"/>
      <c r="R54" s="65"/>
      <c r="S54" s="65">
        <f>3268314</f>
        <v>3268314</v>
      </c>
      <c r="T54" s="65"/>
      <c r="U54" s="69">
        <f t="shared" si="12"/>
        <v>3268314</v>
      </c>
      <c r="V54" s="65"/>
      <c r="W54" s="69">
        <f t="shared" si="13"/>
        <v>3268314</v>
      </c>
    </row>
    <row r="55" spans="1:23">
      <c r="A55" s="329" t="s">
        <v>484</v>
      </c>
      <c r="B55" s="329"/>
      <c r="C55" s="329"/>
      <c r="D55" s="329"/>
      <c r="E55" s="329"/>
      <c r="F55" s="329"/>
      <c r="G55" s="6">
        <v>47</v>
      </c>
      <c r="H55" s="65"/>
      <c r="I55" s="65"/>
      <c r="J55" s="65"/>
      <c r="K55" s="65"/>
      <c r="L55" s="65"/>
      <c r="M55" s="65"/>
      <c r="N55" s="65"/>
      <c r="O55" s="65"/>
      <c r="P55" s="65"/>
      <c r="Q55" s="65"/>
      <c r="R55" s="65"/>
      <c r="S55" s="65">
        <f>+T35</f>
        <v>0</v>
      </c>
      <c r="T55" s="65">
        <f>-T35</f>
        <v>0</v>
      </c>
      <c r="U55" s="69">
        <f t="shared" si="12"/>
        <v>0</v>
      </c>
      <c r="V55" s="65"/>
      <c r="W55" s="69">
        <f t="shared" si="13"/>
        <v>0</v>
      </c>
    </row>
    <row r="56" spans="1:23">
      <c r="A56" s="329" t="s">
        <v>485</v>
      </c>
      <c r="B56" s="329"/>
      <c r="C56" s="329"/>
      <c r="D56" s="329"/>
      <c r="E56" s="329"/>
      <c r="F56" s="329"/>
      <c r="G56" s="6">
        <v>48</v>
      </c>
      <c r="H56" s="65"/>
      <c r="I56" s="65"/>
      <c r="J56" s="65"/>
      <c r="K56" s="65"/>
      <c r="L56" s="65"/>
      <c r="M56" s="65"/>
      <c r="N56" s="65"/>
      <c r="O56" s="65"/>
      <c r="P56" s="65"/>
      <c r="Q56" s="65"/>
      <c r="R56" s="65"/>
      <c r="S56" s="65"/>
      <c r="T56" s="65"/>
      <c r="U56" s="69">
        <f t="shared" si="12"/>
        <v>0</v>
      </c>
      <c r="V56" s="65"/>
      <c r="W56" s="69">
        <f t="shared" si="13"/>
        <v>0</v>
      </c>
    </row>
    <row r="57" spans="1:23" ht="25.5" customHeight="1">
      <c r="A57" s="330" t="s">
        <v>486</v>
      </c>
      <c r="B57" s="330"/>
      <c r="C57" s="330"/>
      <c r="D57" s="330"/>
      <c r="E57" s="330"/>
      <c r="F57" s="330"/>
      <c r="G57" s="9">
        <v>49</v>
      </c>
      <c r="H57" s="70">
        <f>SUM(H38:H56)</f>
        <v>133165000</v>
      </c>
      <c r="I57" s="70">
        <f t="shared" ref="I57:W57" si="14">SUM(I38:I56)</f>
        <v>0</v>
      </c>
      <c r="J57" s="70">
        <f t="shared" si="14"/>
        <v>6658250</v>
      </c>
      <c r="K57" s="70">
        <f t="shared" si="14"/>
        <v>13903446</v>
      </c>
      <c r="L57" s="70">
        <f t="shared" si="14"/>
        <v>506200</v>
      </c>
      <c r="M57" s="70">
        <f t="shared" si="14"/>
        <v>0</v>
      </c>
      <c r="N57" s="70">
        <f t="shared" si="14"/>
        <v>-221682.47000002861</v>
      </c>
      <c r="O57" s="70">
        <f t="shared" si="14"/>
        <v>0</v>
      </c>
      <c r="P57" s="70">
        <f t="shared" si="14"/>
        <v>0</v>
      </c>
      <c r="Q57" s="70">
        <f t="shared" si="14"/>
        <v>0</v>
      </c>
      <c r="R57" s="70">
        <f t="shared" si="14"/>
        <v>0</v>
      </c>
      <c r="S57" s="70">
        <f t="shared" si="14"/>
        <v>98334998</v>
      </c>
      <c r="T57" s="70">
        <f t="shared" si="14"/>
        <v>94539989.489999995</v>
      </c>
      <c r="U57" s="70">
        <f t="shared" si="14"/>
        <v>345873801.01999998</v>
      </c>
      <c r="V57" s="70">
        <f t="shared" si="14"/>
        <v>0</v>
      </c>
      <c r="W57" s="70">
        <f t="shared" si="14"/>
        <v>345873801.01999998</v>
      </c>
    </row>
    <row r="58" spans="1:23">
      <c r="A58" s="331" t="s">
        <v>487</v>
      </c>
      <c r="B58" s="332"/>
      <c r="C58" s="332"/>
      <c r="D58" s="332"/>
      <c r="E58" s="332"/>
      <c r="F58" s="332"/>
      <c r="G58" s="332"/>
      <c r="H58" s="332"/>
      <c r="I58" s="332"/>
      <c r="J58" s="332"/>
      <c r="K58" s="332"/>
      <c r="L58" s="332"/>
      <c r="M58" s="332"/>
      <c r="N58" s="332"/>
      <c r="O58" s="332"/>
      <c r="P58" s="332"/>
      <c r="Q58" s="332"/>
      <c r="R58" s="332"/>
      <c r="S58" s="332"/>
      <c r="T58" s="332"/>
      <c r="U58" s="332"/>
      <c r="V58" s="332"/>
      <c r="W58" s="332"/>
    </row>
    <row r="59" spans="1:23" ht="31.5" customHeight="1">
      <c r="A59" s="327" t="s">
        <v>488</v>
      </c>
      <c r="B59" s="327"/>
      <c r="C59" s="327"/>
      <c r="D59" s="327"/>
      <c r="E59" s="327"/>
      <c r="F59" s="327"/>
      <c r="G59" s="6">
        <v>50</v>
      </c>
      <c r="H59" s="69">
        <f>SUM(H40:H48)</f>
        <v>0</v>
      </c>
      <c r="I59" s="69">
        <f t="shared" ref="I59:W59" si="15">SUM(I40:I48)</f>
        <v>0</v>
      </c>
      <c r="J59" s="69">
        <f t="shared" si="15"/>
        <v>0</v>
      </c>
      <c r="K59" s="69">
        <f t="shared" si="15"/>
        <v>0</v>
      </c>
      <c r="L59" s="69">
        <f t="shared" si="15"/>
        <v>0</v>
      </c>
      <c r="M59" s="69">
        <f t="shared" si="15"/>
        <v>0</v>
      </c>
      <c r="N59" s="69">
        <f t="shared" si="15"/>
        <v>-221682.47000002861</v>
      </c>
      <c r="O59" s="69">
        <f t="shared" si="15"/>
        <v>0</v>
      </c>
      <c r="P59" s="69">
        <f t="shared" si="15"/>
        <v>0</v>
      </c>
      <c r="Q59" s="69">
        <f t="shared" si="15"/>
        <v>0</v>
      </c>
      <c r="R59" s="69">
        <f t="shared" si="15"/>
        <v>0</v>
      </c>
      <c r="S59" s="69">
        <f t="shared" si="15"/>
        <v>0</v>
      </c>
      <c r="T59" s="69">
        <f t="shared" si="15"/>
        <v>0</v>
      </c>
      <c r="U59" s="69">
        <f t="shared" si="15"/>
        <v>-221682.47000002861</v>
      </c>
      <c r="V59" s="69">
        <f t="shared" si="15"/>
        <v>0</v>
      </c>
      <c r="W59" s="69">
        <f t="shared" si="15"/>
        <v>-221682.47000002861</v>
      </c>
    </row>
    <row r="60" spans="1:23" ht="27.75" customHeight="1">
      <c r="A60" s="327" t="s">
        <v>489</v>
      </c>
      <c r="B60" s="327"/>
      <c r="C60" s="327"/>
      <c r="D60" s="327"/>
      <c r="E60" s="327"/>
      <c r="F60" s="327"/>
      <c r="G60" s="6">
        <v>51</v>
      </c>
      <c r="H60" s="69">
        <f>H39+H59</f>
        <v>0</v>
      </c>
      <c r="I60" s="69">
        <f t="shared" ref="I60:W60" si="16">I39+I59</f>
        <v>0</v>
      </c>
      <c r="J60" s="69">
        <f t="shared" si="16"/>
        <v>0</v>
      </c>
      <c r="K60" s="69">
        <f t="shared" si="16"/>
        <v>0</v>
      </c>
      <c r="L60" s="69">
        <f t="shared" si="16"/>
        <v>0</v>
      </c>
      <c r="M60" s="69">
        <f t="shared" si="16"/>
        <v>0</v>
      </c>
      <c r="N60" s="69">
        <f t="shared" si="16"/>
        <v>-221682.47000002861</v>
      </c>
      <c r="O60" s="69">
        <f t="shared" si="16"/>
        <v>0</v>
      </c>
      <c r="P60" s="69">
        <f t="shared" si="16"/>
        <v>0</v>
      </c>
      <c r="Q60" s="69">
        <f t="shared" si="16"/>
        <v>0</v>
      </c>
      <c r="R60" s="69">
        <f t="shared" si="16"/>
        <v>0</v>
      </c>
      <c r="S60" s="69">
        <f t="shared" si="16"/>
        <v>0</v>
      </c>
      <c r="T60" s="69">
        <f t="shared" si="16"/>
        <v>94539989.489999995</v>
      </c>
      <c r="U60" s="69">
        <f t="shared" si="16"/>
        <v>94318307.019999966</v>
      </c>
      <c r="V60" s="69">
        <f t="shared" si="16"/>
        <v>0</v>
      </c>
      <c r="W60" s="69">
        <f t="shared" si="16"/>
        <v>94318307.019999966</v>
      </c>
    </row>
    <row r="61" spans="1:23" ht="29.25" customHeight="1">
      <c r="A61" s="328" t="s">
        <v>490</v>
      </c>
      <c r="B61" s="328"/>
      <c r="C61" s="328"/>
      <c r="D61" s="328"/>
      <c r="E61" s="328"/>
      <c r="F61" s="328"/>
      <c r="G61" s="9">
        <v>52</v>
      </c>
      <c r="H61" s="70">
        <f>SUM(H49:H56)</f>
        <v>0</v>
      </c>
      <c r="I61" s="70">
        <f t="shared" ref="I61:W61" si="17">SUM(I49:I56)</f>
        <v>0</v>
      </c>
      <c r="J61" s="70">
        <f t="shared" si="17"/>
        <v>0</v>
      </c>
      <c r="K61" s="70">
        <f t="shared" si="17"/>
        <v>-969100</v>
      </c>
      <c r="L61" s="70">
        <f t="shared" si="17"/>
        <v>265660</v>
      </c>
      <c r="M61" s="70">
        <f t="shared" si="17"/>
        <v>0</v>
      </c>
      <c r="N61" s="70">
        <f t="shared" si="17"/>
        <v>0</v>
      </c>
      <c r="O61" s="70">
        <f t="shared" si="17"/>
        <v>0</v>
      </c>
      <c r="P61" s="70">
        <f t="shared" si="17"/>
        <v>0</v>
      </c>
      <c r="Q61" s="70">
        <f t="shared" si="17"/>
        <v>0</v>
      </c>
      <c r="R61" s="70">
        <f t="shared" si="17"/>
        <v>0</v>
      </c>
      <c r="S61" s="70">
        <f t="shared" si="17"/>
        <v>-61962642</v>
      </c>
      <c r="T61" s="70">
        <f t="shared" si="17"/>
        <v>0</v>
      </c>
      <c r="U61" s="70">
        <f t="shared" si="17"/>
        <v>-63197402</v>
      </c>
      <c r="V61" s="70">
        <f t="shared" si="17"/>
        <v>0</v>
      </c>
      <c r="W61" s="70">
        <f t="shared" si="17"/>
        <v>-63197402</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2" manualBreakCount="2">
    <brk id="33" max="22" man="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5"/>
  <sheetViews>
    <sheetView view="pageBreakPreview" zoomScaleNormal="100" zoomScaleSheetLayoutView="100" workbookViewId="0">
      <selection activeCell="F37" sqref="F37"/>
    </sheetView>
  </sheetViews>
  <sheetFormatPr defaultColWidth="9.42578125" defaultRowHeight="12.75"/>
  <cols>
    <col min="1" max="1" width="4.42578125" style="127" customWidth="1"/>
    <col min="2" max="2" width="21" style="127" customWidth="1"/>
    <col min="3" max="3" width="12.42578125" style="127" customWidth="1"/>
    <col min="4" max="5" width="10.42578125" style="127" customWidth="1"/>
    <col min="6" max="6" width="11.42578125" style="127" customWidth="1"/>
    <col min="7" max="7" width="10.5703125" style="127" customWidth="1"/>
    <col min="8" max="10" width="10.42578125" style="127" bestFit="1" customWidth="1"/>
    <col min="11" max="12" width="10.42578125" style="127" customWidth="1"/>
    <col min="13" max="14" width="10.42578125" style="127" bestFit="1" customWidth="1"/>
    <col min="15" max="15" width="12.5703125" style="127" bestFit="1" customWidth="1"/>
    <col min="16" max="256" width="9.42578125" style="127"/>
    <col min="257" max="257" width="4.42578125" style="127" customWidth="1"/>
    <col min="258" max="258" width="21" style="127" customWidth="1"/>
    <col min="259" max="259" width="12.42578125" style="127" customWidth="1"/>
    <col min="260" max="261" width="10.42578125" style="127" customWidth="1"/>
    <col min="262" max="262" width="11.42578125" style="127" customWidth="1"/>
    <col min="263" max="263" width="10.5703125" style="127" customWidth="1"/>
    <col min="264" max="266" width="10.42578125" style="127" bestFit="1" customWidth="1"/>
    <col min="267" max="268" width="10.42578125" style="127" customWidth="1"/>
    <col min="269" max="270" width="10.42578125" style="127" bestFit="1" customWidth="1"/>
    <col min="271" max="271" width="12.5703125" style="127" bestFit="1" customWidth="1"/>
    <col min="272" max="512" width="9.42578125" style="127"/>
    <col min="513" max="513" width="4.42578125" style="127" customWidth="1"/>
    <col min="514" max="514" width="21" style="127" customWidth="1"/>
    <col min="515" max="515" width="12.42578125" style="127" customWidth="1"/>
    <col min="516" max="517" width="10.42578125" style="127" customWidth="1"/>
    <col min="518" max="518" width="11.42578125" style="127" customWidth="1"/>
    <col min="519" max="519" width="10.5703125" style="127" customWidth="1"/>
    <col min="520" max="522" width="10.42578125" style="127" bestFit="1" customWidth="1"/>
    <col min="523" max="524" width="10.42578125" style="127" customWidth="1"/>
    <col min="525" max="526" width="10.42578125" style="127" bestFit="1" customWidth="1"/>
    <col min="527" max="527" width="12.5703125" style="127" bestFit="1" customWidth="1"/>
    <col min="528" max="768" width="9.42578125" style="127"/>
    <col min="769" max="769" width="4.42578125" style="127" customWidth="1"/>
    <col min="770" max="770" width="21" style="127" customWidth="1"/>
    <col min="771" max="771" width="12.42578125" style="127" customWidth="1"/>
    <col min="772" max="773" width="10.42578125" style="127" customWidth="1"/>
    <col min="774" max="774" width="11.42578125" style="127" customWidth="1"/>
    <col min="775" max="775" width="10.5703125" style="127" customWidth="1"/>
    <col min="776" max="778" width="10.42578125" style="127" bestFit="1" customWidth="1"/>
    <col min="779" max="780" width="10.42578125" style="127" customWidth="1"/>
    <col min="781" max="782" width="10.42578125" style="127" bestFit="1" customWidth="1"/>
    <col min="783" max="783" width="12.5703125" style="127" bestFit="1" customWidth="1"/>
    <col min="784" max="1024" width="9.42578125" style="127"/>
    <col min="1025" max="1025" width="4.42578125" style="127" customWidth="1"/>
    <col min="1026" max="1026" width="21" style="127" customWidth="1"/>
    <col min="1027" max="1027" width="12.42578125" style="127" customWidth="1"/>
    <col min="1028" max="1029" width="10.42578125" style="127" customWidth="1"/>
    <col min="1030" max="1030" width="11.42578125" style="127" customWidth="1"/>
    <col min="1031" max="1031" width="10.5703125" style="127" customWidth="1"/>
    <col min="1032" max="1034" width="10.42578125" style="127" bestFit="1" customWidth="1"/>
    <col min="1035" max="1036" width="10.42578125" style="127" customWidth="1"/>
    <col min="1037" max="1038" width="10.42578125" style="127" bestFit="1" customWidth="1"/>
    <col min="1039" max="1039" width="12.5703125" style="127" bestFit="1" customWidth="1"/>
    <col min="1040" max="1280" width="9.42578125" style="127"/>
    <col min="1281" max="1281" width="4.42578125" style="127" customWidth="1"/>
    <col min="1282" max="1282" width="21" style="127" customWidth="1"/>
    <col min="1283" max="1283" width="12.42578125" style="127" customWidth="1"/>
    <col min="1284" max="1285" width="10.42578125" style="127" customWidth="1"/>
    <col min="1286" max="1286" width="11.42578125" style="127" customWidth="1"/>
    <col min="1287" max="1287" width="10.5703125" style="127" customWidth="1"/>
    <col min="1288" max="1290" width="10.42578125" style="127" bestFit="1" customWidth="1"/>
    <col min="1291" max="1292" width="10.42578125" style="127" customWidth="1"/>
    <col min="1293" max="1294" width="10.42578125" style="127" bestFit="1" customWidth="1"/>
    <col min="1295" max="1295" width="12.5703125" style="127" bestFit="1" customWidth="1"/>
    <col min="1296" max="1536" width="9.42578125" style="127"/>
    <col min="1537" max="1537" width="4.42578125" style="127" customWidth="1"/>
    <col min="1538" max="1538" width="21" style="127" customWidth="1"/>
    <col min="1539" max="1539" width="12.42578125" style="127" customWidth="1"/>
    <col min="1540" max="1541" width="10.42578125" style="127" customWidth="1"/>
    <col min="1542" max="1542" width="11.42578125" style="127" customWidth="1"/>
    <col min="1543" max="1543" width="10.5703125" style="127" customWidth="1"/>
    <col min="1544" max="1546" width="10.42578125" style="127" bestFit="1" customWidth="1"/>
    <col min="1547" max="1548" width="10.42578125" style="127" customWidth="1"/>
    <col min="1549" max="1550" width="10.42578125" style="127" bestFit="1" customWidth="1"/>
    <col min="1551" max="1551" width="12.5703125" style="127" bestFit="1" customWidth="1"/>
    <col min="1552" max="1792" width="9.42578125" style="127"/>
    <col min="1793" max="1793" width="4.42578125" style="127" customWidth="1"/>
    <col min="1794" max="1794" width="21" style="127" customWidth="1"/>
    <col min="1795" max="1795" width="12.42578125" style="127" customWidth="1"/>
    <col min="1796" max="1797" width="10.42578125" style="127" customWidth="1"/>
    <col min="1798" max="1798" width="11.42578125" style="127" customWidth="1"/>
    <col min="1799" max="1799" width="10.5703125" style="127" customWidth="1"/>
    <col min="1800" max="1802" width="10.42578125" style="127" bestFit="1" customWidth="1"/>
    <col min="1803" max="1804" width="10.42578125" style="127" customWidth="1"/>
    <col min="1805" max="1806" width="10.42578125" style="127" bestFit="1" customWidth="1"/>
    <col min="1807" max="1807" width="12.5703125" style="127" bestFit="1" customWidth="1"/>
    <col min="1808" max="2048" width="9.42578125" style="127"/>
    <col min="2049" max="2049" width="4.42578125" style="127" customWidth="1"/>
    <col min="2050" max="2050" width="21" style="127" customWidth="1"/>
    <col min="2051" max="2051" width="12.42578125" style="127" customWidth="1"/>
    <col min="2052" max="2053" width="10.42578125" style="127" customWidth="1"/>
    <col min="2054" max="2054" width="11.42578125" style="127" customWidth="1"/>
    <col min="2055" max="2055" width="10.5703125" style="127" customWidth="1"/>
    <col min="2056" max="2058" width="10.42578125" style="127" bestFit="1" customWidth="1"/>
    <col min="2059" max="2060" width="10.42578125" style="127" customWidth="1"/>
    <col min="2061" max="2062" width="10.42578125" style="127" bestFit="1" customWidth="1"/>
    <col min="2063" max="2063" width="12.5703125" style="127" bestFit="1" customWidth="1"/>
    <col min="2064" max="2304" width="9.42578125" style="127"/>
    <col min="2305" max="2305" width="4.42578125" style="127" customWidth="1"/>
    <col min="2306" max="2306" width="21" style="127" customWidth="1"/>
    <col min="2307" max="2307" width="12.42578125" style="127" customWidth="1"/>
    <col min="2308" max="2309" width="10.42578125" style="127" customWidth="1"/>
    <col min="2310" max="2310" width="11.42578125" style="127" customWidth="1"/>
    <col min="2311" max="2311" width="10.5703125" style="127" customWidth="1"/>
    <col min="2312" max="2314" width="10.42578125" style="127" bestFit="1" customWidth="1"/>
    <col min="2315" max="2316" width="10.42578125" style="127" customWidth="1"/>
    <col min="2317" max="2318" width="10.42578125" style="127" bestFit="1" customWidth="1"/>
    <col min="2319" max="2319" width="12.5703125" style="127" bestFit="1" customWidth="1"/>
    <col min="2320" max="2560" width="9.42578125" style="127"/>
    <col min="2561" max="2561" width="4.42578125" style="127" customWidth="1"/>
    <col min="2562" max="2562" width="21" style="127" customWidth="1"/>
    <col min="2563" max="2563" width="12.42578125" style="127" customWidth="1"/>
    <col min="2564" max="2565" width="10.42578125" style="127" customWidth="1"/>
    <col min="2566" max="2566" width="11.42578125" style="127" customWidth="1"/>
    <col min="2567" max="2567" width="10.5703125" style="127" customWidth="1"/>
    <col min="2568" max="2570" width="10.42578125" style="127" bestFit="1" customWidth="1"/>
    <col min="2571" max="2572" width="10.42578125" style="127" customWidth="1"/>
    <col min="2573" max="2574" width="10.42578125" style="127" bestFit="1" customWidth="1"/>
    <col min="2575" max="2575" width="12.5703125" style="127" bestFit="1" customWidth="1"/>
    <col min="2576" max="2816" width="9.42578125" style="127"/>
    <col min="2817" max="2817" width="4.42578125" style="127" customWidth="1"/>
    <col min="2818" max="2818" width="21" style="127" customWidth="1"/>
    <col min="2819" max="2819" width="12.42578125" style="127" customWidth="1"/>
    <col min="2820" max="2821" width="10.42578125" style="127" customWidth="1"/>
    <col min="2822" max="2822" width="11.42578125" style="127" customWidth="1"/>
    <col min="2823" max="2823" width="10.5703125" style="127" customWidth="1"/>
    <col min="2824" max="2826" width="10.42578125" style="127" bestFit="1" customWidth="1"/>
    <col min="2827" max="2828" width="10.42578125" style="127" customWidth="1"/>
    <col min="2829" max="2830" width="10.42578125" style="127" bestFit="1" customWidth="1"/>
    <col min="2831" max="2831" width="12.5703125" style="127" bestFit="1" customWidth="1"/>
    <col min="2832" max="3072" width="9.42578125" style="127"/>
    <col min="3073" max="3073" width="4.42578125" style="127" customWidth="1"/>
    <col min="3074" max="3074" width="21" style="127" customWidth="1"/>
    <col min="3075" max="3075" width="12.42578125" style="127" customWidth="1"/>
    <col min="3076" max="3077" width="10.42578125" style="127" customWidth="1"/>
    <col min="3078" max="3078" width="11.42578125" style="127" customWidth="1"/>
    <col min="3079" max="3079" width="10.5703125" style="127" customWidth="1"/>
    <col min="3080" max="3082" width="10.42578125" style="127" bestFit="1" customWidth="1"/>
    <col min="3083" max="3084" width="10.42578125" style="127" customWidth="1"/>
    <col min="3085" max="3086" width="10.42578125" style="127" bestFit="1" customWidth="1"/>
    <col min="3087" max="3087" width="12.5703125" style="127" bestFit="1" customWidth="1"/>
    <col min="3088" max="3328" width="9.42578125" style="127"/>
    <col min="3329" max="3329" width="4.42578125" style="127" customWidth="1"/>
    <col min="3330" max="3330" width="21" style="127" customWidth="1"/>
    <col min="3331" max="3331" width="12.42578125" style="127" customWidth="1"/>
    <col min="3332" max="3333" width="10.42578125" style="127" customWidth="1"/>
    <col min="3334" max="3334" width="11.42578125" style="127" customWidth="1"/>
    <col min="3335" max="3335" width="10.5703125" style="127" customWidth="1"/>
    <col min="3336" max="3338" width="10.42578125" style="127" bestFit="1" customWidth="1"/>
    <col min="3339" max="3340" width="10.42578125" style="127" customWidth="1"/>
    <col min="3341" max="3342" width="10.42578125" style="127" bestFit="1" customWidth="1"/>
    <col min="3343" max="3343" width="12.5703125" style="127" bestFit="1" customWidth="1"/>
    <col min="3344" max="3584" width="9.42578125" style="127"/>
    <col min="3585" max="3585" width="4.42578125" style="127" customWidth="1"/>
    <col min="3586" max="3586" width="21" style="127" customWidth="1"/>
    <col min="3587" max="3587" width="12.42578125" style="127" customWidth="1"/>
    <col min="3588" max="3589" width="10.42578125" style="127" customWidth="1"/>
    <col min="3590" max="3590" width="11.42578125" style="127" customWidth="1"/>
    <col min="3591" max="3591" width="10.5703125" style="127" customWidth="1"/>
    <col min="3592" max="3594" width="10.42578125" style="127" bestFit="1" customWidth="1"/>
    <col min="3595" max="3596" width="10.42578125" style="127" customWidth="1"/>
    <col min="3597" max="3598" width="10.42578125" style="127" bestFit="1" customWidth="1"/>
    <col min="3599" max="3599" width="12.5703125" style="127" bestFit="1" customWidth="1"/>
    <col min="3600" max="3840" width="9.42578125" style="127"/>
    <col min="3841" max="3841" width="4.42578125" style="127" customWidth="1"/>
    <col min="3842" max="3842" width="21" style="127" customWidth="1"/>
    <col min="3843" max="3843" width="12.42578125" style="127" customWidth="1"/>
    <col min="3844" max="3845" width="10.42578125" style="127" customWidth="1"/>
    <col min="3846" max="3846" width="11.42578125" style="127" customWidth="1"/>
    <col min="3847" max="3847" width="10.5703125" style="127" customWidth="1"/>
    <col min="3848" max="3850" width="10.42578125" style="127" bestFit="1" customWidth="1"/>
    <col min="3851" max="3852" width="10.42578125" style="127" customWidth="1"/>
    <col min="3853" max="3854" width="10.42578125" style="127" bestFit="1" customWidth="1"/>
    <col min="3855" max="3855" width="12.5703125" style="127" bestFit="1" customWidth="1"/>
    <col min="3856" max="4096" width="9.42578125" style="127"/>
    <col min="4097" max="4097" width="4.42578125" style="127" customWidth="1"/>
    <col min="4098" max="4098" width="21" style="127" customWidth="1"/>
    <col min="4099" max="4099" width="12.42578125" style="127" customWidth="1"/>
    <col min="4100" max="4101" width="10.42578125" style="127" customWidth="1"/>
    <col min="4102" max="4102" width="11.42578125" style="127" customWidth="1"/>
    <col min="4103" max="4103" width="10.5703125" style="127" customWidth="1"/>
    <col min="4104" max="4106" width="10.42578125" style="127" bestFit="1" customWidth="1"/>
    <col min="4107" max="4108" width="10.42578125" style="127" customWidth="1"/>
    <col min="4109" max="4110" width="10.42578125" style="127" bestFit="1" customWidth="1"/>
    <col min="4111" max="4111" width="12.5703125" style="127" bestFit="1" customWidth="1"/>
    <col min="4112" max="4352" width="9.42578125" style="127"/>
    <col min="4353" max="4353" width="4.42578125" style="127" customWidth="1"/>
    <col min="4354" max="4354" width="21" style="127" customWidth="1"/>
    <col min="4355" max="4355" width="12.42578125" style="127" customWidth="1"/>
    <col min="4356" max="4357" width="10.42578125" style="127" customWidth="1"/>
    <col min="4358" max="4358" width="11.42578125" style="127" customWidth="1"/>
    <col min="4359" max="4359" width="10.5703125" style="127" customWidth="1"/>
    <col min="4360" max="4362" width="10.42578125" style="127" bestFit="1" customWidth="1"/>
    <col min="4363" max="4364" width="10.42578125" style="127" customWidth="1"/>
    <col min="4365" max="4366" width="10.42578125" style="127" bestFit="1" customWidth="1"/>
    <col min="4367" max="4367" width="12.5703125" style="127" bestFit="1" customWidth="1"/>
    <col min="4368" max="4608" width="9.42578125" style="127"/>
    <col min="4609" max="4609" width="4.42578125" style="127" customWidth="1"/>
    <col min="4610" max="4610" width="21" style="127" customWidth="1"/>
    <col min="4611" max="4611" width="12.42578125" style="127" customWidth="1"/>
    <col min="4612" max="4613" width="10.42578125" style="127" customWidth="1"/>
    <col min="4614" max="4614" width="11.42578125" style="127" customWidth="1"/>
    <col min="4615" max="4615" width="10.5703125" style="127" customWidth="1"/>
    <col min="4616" max="4618" width="10.42578125" style="127" bestFit="1" customWidth="1"/>
    <col min="4619" max="4620" width="10.42578125" style="127" customWidth="1"/>
    <col min="4621" max="4622" width="10.42578125" style="127" bestFit="1" customWidth="1"/>
    <col min="4623" max="4623" width="12.5703125" style="127" bestFit="1" customWidth="1"/>
    <col min="4624" max="4864" width="9.42578125" style="127"/>
    <col min="4865" max="4865" width="4.42578125" style="127" customWidth="1"/>
    <col min="4866" max="4866" width="21" style="127" customWidth="1"/>
    <col min="4867" max="4867" width="12.42578125" style="127" customWidth="1"/>
    <col min="4868" max="4869" width="10.42578125" style="127" customWidth="1"/>
    <col min="4870" max="4870" width="11.42578125" style="127" customWidth="1"/>
    <col min="4871" max="4871" width="10.5703125" style="127" customWidth="1"/>
    <col min="4872" max="4874" width="10.42578125" style="127" bestFit="1" customWidth="1"/>
    <col min="4875" max="4876" width="10.42578125" style="127" customWidth="1"/>
    <col min="4877" max="4878" width="10.42578125" style="127" bestFit="1" customWidth="1"/>
    <col min="4879" max="4879" width="12.5703125" style="127" bestFit="1" customWidth="1"/>
    <col min="4880" max="5120" width="9.42578125" style="127"/>
    <col min="5121" max="5121" width="4.42578125" style="127" customWidth="1"/>
    <col min="5122" max="5122" width="21" style="127" customWidth="1"/>
    <col min="5123" max="5123" width="12.42578125" style="127" customWidth="1"/>
    <col min="5124" max="5125" width="10.42578125" style="127" customWidth="1"/>
    <col min="5126" max="5126" width="11.42578125" style="127" customWidth="1"/>
    <col min="5127" max="5127" width="10.5703125" style="127" customWidth="1"/>
    <col min="5128" max="5130" width="10.42578125" style="127" bestFit="1" customWidth="1"/>
    <col min="5131" max="5132" width="10.42578125" style="127" customWidth="1"/>
    <col min="5133" max="5134" width="10.42578125" style="127" bestFit="1" customWidth="1"/>
    <col min="5135" max="5135" width="12.5703125" style="127" bestFit="1" customWidth="1"/>
    <col min="5136" max="5376" width="9.42578125" style="127"/>
    <col min="5377" max="5377" width="4.42578125" style="127" customWidth="1"/>
    <col min="5378" max="5378" width="21" style="127" customWidth="1"/>
    <col min="5379" max="5379" width="12.42578125" style="127" customWidth="1"/>
    <col min="5380" max="5381" width="10.42578125" style="127" customWidth="1"/>
    <col min="5382" max="5382" width="11.42578125" style="127" customWidth="1"/>
    <col min="5383" max="5383" width="10.5703125" style="127" customWidth="1"/>
    <col min="5384" max="5386" width="10.42578125" style="127" bestFit="1" customWidth="1"/>
    <col min="5387" max="5388" width="10.42578125" style="127" customWidth="1"/>
    <col min="5389" max="5390" width="10.42578125" style="127" bestFit="1" customWidth="1"/>
    <col min="5391" max="5391" width="12.5703125" style="127" bestFit="1" customWidth="1"/>
    <col min="5392" max="5632" width="9.42578125" style="127"/>
    <col min="5633" max="5633" width="4.42578125" style="127" customWidth="1"/>
    <col min="5634" max="5634" width="21" style="127" customWidth="1"/>
    <col min="5635" max="5635" width="12.42578125" style="127" customWidth="1"/>
    <col min="5636" max="5637" width="10.42578125" style="127" customWidth="1"/>
    <col min="5638" max="5638" width="11.42578125" style="127" customWidth="1"/>
    <col min="5639" max="5639" width="10.5703125" style="127" customWidth="1"/>
    <col min="5640" max="5642" width="10.42578125" style="127" bestFit="1" customWidth="1"/>
    <col min="5643" max="5644" width="10.42578125" style="127" customWidth="1"/>
    <col min="5645" max="5646" width="10.42578125" style="127" bestFit="1" customWidth="1"/>
    <col min="5647" max="5647" width="12.5703125" style="127" bestFit="1" customWidth="1"/>
    <col min="5648" max="5888" width="9.42578125" style="127"/>
    <col min="5889" max="5889" width="4.42578125" style="127" customWidth="1"/>
    <col min="5890" max="5890" width="21" style="127" customWidth="1"/>
    <col min="5891" max="5891" width="12.42578125" style="127" customWidth="1"/>
    <col min="5892" max="5893" width="10.42578125" style="127" customWidth="1"/>
    <col min="5894" max="5894" width="11.42578125" style="127" customWidth="1"/>
    <col min="5895" max="5895" width="10.5703125" style="127" customWidth="1"/>
    <col min="5896" max="5898" width="10.42578125" style="127" bestFit="1" customWidth="1"/>
    <col min="5899" max="5900" width="10.42578125" style="127" customWidth="1"/>
    <col min="5901" max="5902" width="10.42578125" style="127" bestFit="1" customWidth="1"/>
    <col min="5903" max="5903" width="12.5703125" style="127" bestFit="1" customWidth="1"/>
    <col min="5904" max="6144" width="9.42578125" style="127"/>
    <col min="6145" max="6145" width="4.42578125" style="127" customWidth="1"/>
    <col min="6146" max="6146" width="21" style="127" customWidth="1"/>
    <col min="6147" max="6147" width="12.42578125" style="127" customWidth="1"/>
    <col min="6148" max="6149" width="10.42578125" style="127" customWidth="1"/>
    <col min="6150" max="6150" width="11.42578125" style="127" customWidth="1"/>
    <col min="6151" max="6151" width="10.5703125" style="127" customWidth="1"/>
    <col min="6152" max="6154" width="10.42578125" style="127" bestFit="1" customWidth="1"/>
    <col min="6155" max="6156" width="10.42578125" style="127" customWidth="1"/>
    <col min="6157" max="6158" width="10.42578125" style="127" bestFit="1" customWidth="1"/>
    <col min="6159" max="6159" width="12.5703125" style="127" bestFit="1" customWidth="1"/>
    <col min="6160" max="6400" width="9.42578125" style="127"/>
    <col min="6401" max="6401" width="4.42578125" style="127" customWidth="1"/>
    <col min="6402" max="6402" width="21" style="127" customWidth="1"/>
    <col min="6403" max="6403" width="12.42578125" style="127" customWidth="1"/>
    <col min="6404" max="6405" width="10.42578125" style="127" customWidth="1"/>
    <col min="6406" max="6406" width="11.42578125" style="127" customWidth="1"/>
    <col min="6407" max="6407" width="10.5703125" style="127" customWidth="1"/>
    <col min="6408" max="6410" width="10.42578125" style="127" bestFit="1" customWidth="1"/>
    <col min="6411" max="6412" width="10.42578125" style="127" customWidth="1"/>
    <col min="6413" max="6414" width="10.42578125" style="127" bestFit="1" customWidth="1"/>
    <col min="6415" max="6415" width="12.5703125" style="127" bestFit="1" customWidth="1"/>
    <col min="6416" max="6656" width="9.42578125" style="127"/>
    <col min="6657" max="6657" width="4.42578125" style="127" customWidth="1"/>
    <col min="6658" max="6658" width="21" style="127" customWidth="1"/>
    <col min="6659" max="6659" width="12.42578125" style="127" customWidth="1"/>
    <col min="6660" max="6661" width="10.42578125" style="127" customWidth="1"/>
    <col min="6662" max="6662" width="11.42578125" style="127" customWidth="1"/>
    <col min="6663" max="6663" width="10.5703125" style="127" customWidth="1"/>
    <col min="6664" max="6666" width="10.42578125" style="127" bestFit="1" customWidth="1"/>
    <col min="6667" max="6668" width="10.42578125" style="127" customWidth="1"/>
    <col min="6669" max="6670" width="10.42578125" style="127" bestFit="1" customWidth="1"/>
    <col min="6671" max="6671" width="12.5703125" style="127" bestFit="1" customWidth="1"/>
    <col min="6672" max="6912" width="9.42578125" style="127"/>
    <col min="6913" max="6913" width="4.42578125" style="127" customWidth="1"/>
    <col min="6914" max="6914" width="21" style="127" customWidth="1"/>
    <col min="6915" max="6915" width="12.42578125" style="127" customWidth="1"/>
    <col min="6916" max="6917" width="10.42578125" style="127" customWidth="1"/>
    <col min="6918" max="6918" width="11.42578125" style="127" customWidth="1"/>
    <col min="6919" max="6919" width="10.5703125" style="127" customWidth="1"/>
    <col min="6920" max="6922" width="10.42578125" style="127" bestFit="1" customWidth="1"/>
    <col min="6923" max="6924" width="10.42578125" style="127" customWidth="1"/>
    <col min="6925" max="6926" width="10.42578125" style="127" bestFit="1" customWidth="1"/>
    <col min="6927" max="6927" width="12.5703125" style="127" bestFit="1" customWidth="1"/>
    <col min="6928" max="7168" width="9.42578125" style="127"/>
    <col min="7169" max="7169" width="4.42578125" style="127" customWidth="1"/>
    <col min="7170" max="7170" width="21" style="127" customWidth="1"/>
    <col min="7171" max="7171" width="12.42578125" style="127" customWidth="1"/>
    <col min="7172" max="7173" width="10.42578125" style="127" customWidth="1"/>
    <col min="7174" max="7174" width="11.42578125" style="127" customWidth="1"/>
    <col min="7175" max="7175" width="10.5703125" style="127" customWidth="1"/>
    <col min="7176" max="7178" width="10.42578125" style="127" bestFit="1" customWidth="1"/>
    <col min="7179" max="7180" width="10.42578125" style="127" customWidth="1"/>
    <col min="7181" max="7182" width="10.42578125" style="127" bestFit="1" customWidth="1"/>
    <col min="7183" max="7183" width="12.5703125" style="127" bestFit="1" customWidth="1"/>
    <col min="7184" max="7424" width="9.42578125" style="127"/>
    <col min="7425" max="7425" width="4.42578125" style="127" customWidth="1"/>
    <col min="7426" max="7426" width="21" style="127" customWidth="1"/>
    <col min="7427" max="7427" width="12.42578125" style="127" customWidth="1"/>
    <col min="7428" max="7429" width="10.42578125" style="127" customWidth="1"/>
    <col min="7430" max="7430" width="11.42578125" style="127" customWidth="1"/>
    <col min="7431" max="7431" width="10.5703125" style="127" customWidth="1"/>
    <col min="7432" max="7434" width="10.42578125" style="127" bestFit="1" customWidth="1"/>
    <col min="7435" max="7436" width="10.42578125" style="127" customWidth="1"/>
    <col min="7437" max="7438" width="10.42578125" style="127" bestFit="1" customWidth="1"/>
    <col min="7439" max="7439" width="12.5703125" style="127" bestFit="1" customWidth="1"/>
    <col min="7440" max="7680" width="9.42578125" style="127"/>
    <col min="7681" max="7681" width="4.42578125" style="127" customWidth="1"/>
    <col min="7682" max="7682" width="21" style="127" customWidth="1"/>
    <col min="7683" max="7683" width="12.42578125" style="127" customWidth="1"/>
    <col min="7684" max="7685" width="10.42578125" style="127" customWidth="1"/>
    <col min="7686" max="7686" width="11.42578125" style="127" customWidth="1"/>
    <col min="7687" max="7687" width="10.5703125" style="127" customWidth="1"/>
    <col min="7688" max="7690" width="10.42578125" style="127" bestFit="1" customWidth="1"/>
    <col min="7691" max="7692" width="10.42578125" style="127" customWidth="1"/>
    <col min="7693" max="7694" width="10.42578125" style="127" bestFit="1" customWidth="1"/>
    <col min="7695" max="7695" width="12.5703125" style="127" bestFit="1" customWidth="1"/>
    <col min="7696" max="7936" width="9.42578125" style="127"/>
    <col min="7937" max="7937" width="4.42578125" style="127" customWidth="1"/>
    <col min="7938" max="7938" width="21" style="127" customWidth="1"/>
    <col min="7939" max="7939" width="12.42578125" style="127" customWidth="1"/>
    <col min="7940" max="7941" width="10.42578125" style="127" customWidth="1"/>
    <col min="7942" max="7942" width="11.42578125" style="127" customWidth="1"/>
    <col min="7943" max="7943" width="10.5703125" style="127" customWidth="1"/>
    <col min="7944" max="7946" width="10.42578125" style="127" bestFit="1" customWidth="1"/>
    <col min="7947" max="7948" width="10.42578125" style="127" customWidth="1"/>
    <col min="7949" max="7950" width="10.42578125" style="127" bestFit="1" customWidth="1"/>
    <col min="7951" max="7951" width="12.5703125" style="127" bestFit="1" customWidth="1"/>
    <col min="7952" max="8192" width="9.42578125" style="127"/>
    <col min="8193" max="8193" width="4.42578125" style="127" customWidth="1"/>
    <col min="8194" max="8194" width="21" style="127" customWidth="1"/>
    <col min="8195" max="8195" width="12.42578125" style="127" customWidth="1"/>
    <col min="8196" max="8197" width="10.42578125" style="127" customWidth="1"/>
    <col min="8198" max="8198" width="11.42578125" style="127" customWidth="1"/>
    <col min="8199" max="8199" width="10.5703125" style="127" customWidth="1"/>
    <col min="8200" max="8202" width="10.42578125" style="127" bestFit="1" customWidth="1"/>
    <col min="8203" max="8204" width="10.42578125" style="127" customWidth="1"/>
    <col min="8205" max="8206" width="10.42578125" style="127" bestFit="1" customWidth="1"/>
    <col min="8207" max="8207" width="12.5703125" style="127" bestFit="1" customWidth="1"/>
    <col min="8208" max="8448" width="9.42578125" style="127"/>
    <col min="8449" max="8449" width="4.42578125" style="127" customWidth="1"/>
    <col min="8450" max="8450" width="21" style="127" customWidth="1"/>
    <col min="8451" max="8451" width="12.42578125" style="127" customWidth="1"/>
    <col min="8452" max="8453" width="10.42578125" style="127" customWidth="1"/>
    <col min="8454" max="8454" width="11.42578125" style="127" customWidth="1"/>
    <col min="8455" max="8455" width="10.5703125" style="127" customWidth="1"/>
    <col min="8456" max="8458" width="10.42578125" style="127" bestFit="1" customWidth="1"/>
    <col min="8459" max="8460" width="10.42578125" style="127" customWidth="1"/>
    <col min="8461" max="8462" width="10.42578125" style="127" bestFit="1" customWidth="1"/>
    <col min="8463" max="8463" width="12.5703125" style="127" bestFit="1" customWidth="1"/>
    <col min="8464" max="8704" width="9.42578125" style="127"/>
    <col min="8705" max="8705" width="4.42578125" style="127" customWidth="1"/>
    <col min="8706" max="8706" width="21" style="127" customWidth="1"/>
    <col min="8707" max="8707" width="12.42578125" style="127" customWidth="1"/>
    <col min="8708" max="8709" width="10.42578125" style="127" customWidth="1"/>
    <col min="8710" max="8710" width="11.42578125" style="127" customWidth="1"/>
    <col min="8711" max="8711" width="10.5703125" style="127" customWidth="1"/>
    <col min="8712" max="8714" width="10.42578125" style="127" bestFit="1" customWidth="1"/>
    <col min="8715" max="8716" width="10.42578125" style="127" customWidth="1"/>
    <col min="8717" max="8718" width="10.42578125" style="127" bestFit="1" customWidth="1"/>
    <col min="8719" max="8719" width="12.5703125" style="127" bestFit="1" customWidth="1"/>
    <col min="8720" max="8960" width="9.42578125" style="127"/>
    <col min="8961" max="8961" width="4.42578125" style="127" customWidth="1"/>
    <col min="8962" max="8962" width="21" style="127" customWidth="1"/>
    <col min="8963" max="8963" width="12.42578125" style="127" customWidth="1"/>
    <col min="8964" max="8965" width="10.42578125" style="127" customWidth="1"/>
    <col min="8966" max="8966" width="11.42578125" style="127" customWidth="1"/>
    <col min="8967" max="8967" width="10.5703125" style="127" customWidth="1"/>
    <col min="8968" max="8970" width="10.42578125" style="127" bestFit="1" customWidth="1"/>
    <col min="8971" max="8972" width="10.42578125" style="127" customWidth="1"/>
    <col min="8973" max="8974" width="10.42578125" style="127" bestFit="1" customWidth="1"/>
    <col min="8975" max="8975" width="12.5703125" style="127" bestFit="1" customWidth="1"/>
    <col min="8976" max="9216" width="9.42578125" style="127"/>
    <col min="9217" max="9217" width="4.42578125" style="127" customWidth="1"/>
    <col min="9218" max="9218" width="21" style="127" customWidth="1"/>
    <col min="9219" max="9219" width="12.42578125" style="127" customWidth="1"/>
    <col min="9220" max="9221" width="10.42578125" style="127" customWidth="1"/>
    <col min="9222" max="9222" width="11.42578125" style="127" customWidth="1"/>
    <col min="9223" max="9223" width="10.5703125" style="127" customWidth="1"/>
    <col min="9224" max="9226" width="10.42578125" style="127" bestFit="1" customWidth="1"/>
    <col min="9227" max="9228" width="10.42578125" style="127" customWidth="1"/>
    <col min="9229" max="9230" width="10.42578125" style="127" bestFit="1" customWidth="1"/>
    <col min="9231" max="9231" width="12.5703125" style="127" bestFit="1" customWidth="1"/>
    <col min="9232" max="9472" width="9.42578125" style="127"/>
    <col min="9473" max="9473" width="4.42578125" style="127" customWidth="1"/>
    <col min="9474" max="9474" width="21" style="127" customWidth="1"/>
    <col min="9475" max="9475" width="12.42578125" style="127" customWidth="1"/>
    <col min="9476" max="9477" width="10.42578125" style="127" customWidth="1"/>
    <col min="9478" max="9478" width="11.42578125" style="127" customWidth="1"/>
    <col min="9479" max="9479" width="10.5703125" style="127" customWidth="1"/>
    <col min="9480" max="9482" width="10.42578125" style="127" bestFit="1" customWidth="1"/>
    <col min="9483" max="9484" width="10.42578125" style="127" customWidth="1"/>
    <col min="9485" max="9486" width="10.42578125" style="127" bestFit="1" customWidth="1"/>
    <col min="9487" max="9487" width="12.5703125" style="127" bestFit="1" customWidth="1"/>
    <col min="9488" max="9728" width="9.42578125" style="127"/>
    <col min="9729" max="9729" width="4.42578125" style="127" customWidth="1"/>
    <col min="9730" max="9730" width="21" style="127" customWidth="1"/>
    <col min="9731" max="9731" width="12.42578125" style="127" customWidth="1"/>
    <col min="9732" max="9733" width="10.42578125" style="127" customWidth="1"/>
    <col min="9734" max="9734" width="11.42578125" style="127" customWidth="1"/>
    <col min="9735" max="9735" width="10.5703125" style="127" customWidth="1"/>
    <col min="9736" max="9738" width="10.42578125" style="127" bestFit="1" customWidth="1"/>
    <col min="9739" max="9740" width="10.42578125" style="127" customWidth="1"/>
    <col min="9741" max="9742" width="10.42578125" style="127" bestFit="1" customWidth="1"/>
    <col min="9743" max="9743" width="12.5703125" style="127" bestFit="1" customWidth="1"/>
    <col min="9744" max="9984" width="9.42578125" style="127"/>
    <col min="9985" max="9985" width="4.42578125" style="127" customWidth="1"/>
    <col min="9986" max="9986" width="21" style="127" customWidth="1"/>
    <col min="9987" max="9987" width="12.42578125" style="127" customWidth="1"/>
    <col min="9988" max="9989" width="10.42578125" style="127" customWidth="1"/>
    <col min="9990" max="9990" width="11.42578125" style="127" customWidth="1"/>
    <col min="9991" max="9991" width="10.5703125" style="127" customWidth="1"/>
    <col min="9992" max="9994" width="10.42578125" style="127" bestFit="1" customWidth="1"/>
    <col min="9995" max="9996" width="10.42578125" style="127" customWidth="1"/>
    <col min="9997" max="9998" width="10.42578125" style="127" bestFit="1" customWidth="1"/>
    <col min="9999" max="9999" width="12.5703125" style="127" bestFit="1" customWidth="1"/>
    <col min="10000" max="10240" width="9.42578125" style="127"/>
    <col min="10241" max="10241" width="4.42578125" style="127" customWidth="1"/>
    <col min="10242" max="10242" width="21" style="127" customWidth="1"/>
    <col min="10243" max="10243" width="12.42578125" style="127" customWidth="1"/>
    <col min="10244" max="10245" width="10.42578125" style="127" customWidth="1"/>
    <col min="10246" max="10246" width="11.42578125" style="127" customWidth="1"/>
    <col min="10247" max="10247" width="10.5703125" style="127" customWidth="1"/>
    <col min="10248" max="10250" width="10.42578125" style="127" bestFit="1" customWidth="1"/>
    <col min="10251" max="10252" width="10.42578125" style="127" customWidth="1"/>
    <col min="10253" max="10254" width="10.42578125" style="127" bestFit="1" customWidth="1"/>
    <col min="10255" max="10255" width="12.5703125" style="127" bestFit="1" customWidth="1"/>
    <col min="10256" max="10496" width="9.42578125" style="127"/>
    <col min="10497" max="10497" width="4.42578125" style="127" customWidth="1"/>
    <col min="10498" max="10498" width="21" style="127" customWidth="1"/>
    <col min="10499" max="10499" width="12.42578125" style="127" customWidth="1"/>
    <col min="10500" max="10501" width="10.42578125" style="127" customWidth="1"/>
    <col min="10502" max="10502" width="11.42578125" style="127" customWidth="1"/>
    <col min="10503" max="10503" width="10.5703125" style="127" customWidth="1"/>
    <col min="10504" max="10506" width="10.42578125" style="127" bestFit="1" customWidth="1"/>
    <col min="10507" max="10508" width="10.42578125" style="127" customWidth="1"/>
    <col min="10509" max="10510" width="10.42578125" style="127" bestFit="1" customWidth="1"/>
    <col min="10511" max="10511" width="12.5703125" style="127" bestFit="1" customWidth="1"/>
    <col min="10512" max="10752" width="9.42578125" style="127"/>
    <col min="10753" max="10753" width="4.42578125" style="127" customWidth="1"/>
    <col min="10754" max="10754" width="21" style="127" customWidth="1"/>
    <col min="10755" max="10755" width="12.42578125" style="127" customWidth="1"/>
    <col min="10756" max="10757" width="10.42578125" style="127" customWidth="1"/>
    <col min="10758" max="10758" width="11.42578125" style="127" customWidth="1"/>
    <col min="10759" max="10759" width="10.5703125" style="127" customWidth="1"/>
    <col min="10760" max="10762" width="10.42578125" style="127" bestFit="1" customWidth="1"/>
    <col min="10763" max="10764" width="10.42578125" style="127" customWidth="1"/>
    <col min="10765" max="10766" width="10.42578125" style="127" bestFit="1" customWidth="1"/>
    <col min="10767" max="10767" width="12.5703125" style="127" bestFit="1" customWidth="1"/>
    <col min="10768" max="11008" width="9.42578125" style="127"/>
    <col min="11009" max="11009" width="4.42578125" style="127" customWidth="1"/>
    <col min="11010" max="11010" width="21" style="127" customWidth="1"/>
    <col min="11011" max="11011" width="12.42578125" style="127" customWidth="1"/>
    <col min="11012" max="11013" width="10.42578125" style="127" customWidth="1"/>
    <col min="11014" max="11014" width="11.42578125" style="127" customWidth="1"/>
    <col min="11015" max="11015" width="10.5703125" style="127" customWidth="1"/>
    <col min="11016" max="11018" width="10.42578125" style="127" bestFit="1" customWidth="1"/>
    <col min="11019" max="11020" width="10.42578125" style="127" customWidth="1"/>
    <col min="11021" max="11022" width="10.42578125" style="127" bestFit="1" customWidth="1"/>
    <col min="11023" max="11023" width="12.5703125" style="127" bestFit="1" customWidth="1"/>
    <col min="11024" max="11264" width="9.42578125" style="127"/>
    <col min="11265" max="11265" width="4.42578125" style="127" customWidth="1"/>
    <col min="11266" max="11266" width="21" style="127" customWidth="1"/>
    <col min="11267" max="11267" width="12.42578125" style="127" customWidth="1"/>
    <col min="11268" max="11269" width="10.42578125" style="127" customWidth="1"/>
    <col min="11270" max="11270" width="11.42578125" style="127" customWidth="1"/>
    <col min="11271" max="11271" width="10.5703125" style="127" customWidth="1"/>
    <col min="11272" max="11274" width="10.42578125" style="127" bestFit="1" customWidth="1"/>
    <col min="11275" max="11276" width="10.42578125" style="127" customWidth="1"/>
    <col min="11277" max="11278" width="10.42578125" style="127" bestFit="1" customWidth="1"/>
    <col min="11279" max="11279" width="12.5703125" style="127" bestFit="1" customWidth="1"/>
    <col min="11280" max="11520" width="9.42578125" style="127"/>
    <col min="11521" max="11521" width="4.42578125" style="127" customWidth="1"/>
    <col min="11522" max="11522" width="21" style="127" customWidth="1"/>
    <col min="11523" max="11523" width="12.42578125" style="127" customWidth="1"/>
    <col min="11524" max="11525" width="10.42578125" style="127" customWidth="1"/>
    <col min="11526" max="11526" width="11.42578125" style="127" customWidth="1"/>
    <col min="11527" max="11527" width="10.5703125" style="127" customWidth="1"/>
    <col min="11528" max="11530" width="10.42578125" style="127" bestFit="1" customWidth="1"/>
    <col min="11531" max="11532" width="10.42578125" style="127" customWidth="1"/>
    <col min="11533" max="11534" width="10.42578125" style="127" bestFit="1" customWidth="1"/>
    <col min="11535" max="11535" width="12.5703125" style="127" bestFit="1" customWidth="1"/>
    <col min="11536" max="11776" width="9.42578125" style="127"/>
    <col min="11777" max="11777" width="4.42578125" style="127" customWidth="1"/>
    <col min="11778" max="11778" width="21" style="127" customWidth="1"/>
    <col min="11779" max="11779" width="12.42578125" style="127" customWidth="1"/>
    <col min="11780" max="11781" width="10.42578125" style="127" customWidth="1"/>
    <col min="11782" max="11782" width="11.42578125" style="127" customWidth="1"/>
    <col min="11783" max="11783" width="10.5703125" style="127" customWidth="1"/>
    <col min="11784" max="11786" width="10.42578125" style="127" bestFit="1" customWidth="1"/>
    <col min="11787" max="11788" width="10.42578125" style="127" customWidth="1"/>
    <col min="11789" max="11790" width="10.42578125" style="127" bestFit="1" customWidth="1"/>
    <col min="11791" max="11791" width="12.5703125" style="127" bestFit="1" customWidth="1"/>
    <col min="11792" max="12032" width="9.42578125" style="127"/>
    <col min="12033" max="12033" width="4.42578125" style="127" customWidth="1"/>
    <col min="12034" max="12034" width="21" style="127" customWidth="1"/>
    <col min="12035" max="12035" width="12.42578125" style="127" customWidth="1"/>
    <col min="12036" max="12037" width="10.42578125" style="127" customWidth="1"/>
    <col min="12038" max="12038" width="11.42578125" style="127" customWidth="1"/>
    <col min="12039" max="12039" width="10.5703125" style="127" customWidth="1"/>
    <col min="12040" max="12042" width="10.42578125" style="127" bestFit="1" customWidth="1"/>
    <col min="12043" max="12044" width="10.42578125" style="127" customWidth="1"/>
    <col min="12045" max="12046" width="10.42578125" style="127" bestFit="1" customWidth="1"/>
    <col min="12047" max="12047" width="12.5703125" style="127" bestFit="1" customWidth="1"/>
    <col min="12048" max="12288" width="9.42578125" style="127"/>
    <col min="12289" max="12289" width="4.42578125" style="127" customWidth="1"/>
    <col min="12290" max="12290" width="21" style="127" customWidth="1"/>
    <col min="12291" max="12291" width="12.42578125" style="127" customWidth="1"/>
    <col min="12292" max="12293" width="10.42578125" style="127" customWidth="1"/>
    <col min="12294" max="12294" width="11.42578125" style="127" customWidth="1"/>
    <col min="12295" max="12295" width="10.5703125" style="127" customWidth="1"/>
    <col min="12296" max="12298" width="10.42578125" style="127" bestFit="1" customWidth="1"/>
    <col min="12299" max="12300" width="10.42578125" style="127" customWidth="1"/>
    <col min="12301" max="12302" width="10.42578125" style="127" bestFit="1" customWidth="1"/>
    <col min="12303" max="12303" width="12.5703125" style="127" bestFit="1" customWidth="1"/>
    <col min="12304" max="12544" width="9.42578125" style="127"/>
    <col min="12545" max="12545" width="4.42578125" style="127" customWidth="1"/>
    <col min="12546" max="12546" width="21" style="127" customWidth="1"/>
    <col min="12547" max="12547" width="12.42578125" style="127" customWidth="1"/>
    <col min="12548" max="12549" width="10.42578125" style="127" customWidth="1"/>
    <col min="12550" max="12550" width="11.42578125" style="127" customWidth="1"/>
    <col min="12551" max="12551" width="10.5703125" style="127" customWidth="1"/>
    <col min="12552" max="12554" width="10.42578125" style="127" bestFit="1" customWidth="1"/>
    <col min="12555" max="12556" width="10.42578125" style="127" customWidth="1"/>
    <col min="12557" max="12558" width="10.42578125" style="127" bestFit="1" customWidth="1"/>
    <col min="12559" max="12559" width="12.5703125" style="127" bestFit="1" customWidth="1"/>
    <col min="12560" max="12800" width="9.42578125" style="127"/>
    <col min="12801" max="12801" width="4.42578125" style="127" customWidth="1"/>
    <col min="12802" max="12802" width="21" style="127" customWidth="1"/>
    <col min="12803" max="12803" width="12.42578125" style="127" customWidth="1"/>
    <col min="12804" max="12805" width="10.42578125" style="127" customWidth="1"/>
    <col min="12806" max="12806" width="11.42578125" style="127" customWidth="1"/>
    <col min="12807" max="12807" width="10.5703125" style="127" customWidth="1"/>
    <col min="12808" max="12810" width="10.42578125" style="127" bestFit="1" customWidth="1"/>
    <col min="12811" max="12812" width="10.42578125" style="127" customWidth="1"/>
    <col min="12813" max="12814" width="10.42578125" style="127" bestFit="1" customWidth="1"/>
    <col min="12815" max="12815" width="12.5703125" style="127" bestFit="1" customWidth="1"/>
    <col min="12816" max="13056" width="9.42578125" style="127"/>
    <col min="13057" max="13057" width="4.42578125" style="127" customWidth="1"/>
    <col min="13058" max="13058" width="21" style="127" customWidth="1"/>
    <col min="13059" max="13059" width="12.42578125" style="127" customWidth="1"/>
    <col min="13060" max="13061" width="10.42578125" style="127" customWidth="1"/>
    <col min="13062" max="13062" width="11.42578125" style="127" customWidth="1"/>
    <col min="13063" max="13063" width="10.5703125" style="127" customWidth="1"/>
    <col min="13064" max="13066" width="10.42578125" style="127" bestFit="1" customWidth="1"/>
    <col min="13067" max="13068" width="10.42578125" style="127" customWidth="1"/>
    <col min="13069" max="13070" width="10.42578125" style="127" bestFit="1" customWidth="1"/>
    <col min="13071" max="13071" width="12.5703125" style="127" bestFit="1" customWidth="1"/>
    <col min="13072" max="13312" width="9.42578125" style="127"/>
    <col min="13313" max="13313" width="4.42578125" style="127" customWidth="1"/>
    <col min="13314" max="13314" width="21" style="127" customWidth="1"/>
    <col min="13315" max="13315" width="12.42578125" style="127" customWidth="1"/>
    <col min="13316" max="13317" width="10.42578125" style="127" customWidth="1"/>
    <col min="13318" max="13318" width="11.42578125" style="127" customWidth="1"/>
    <col min="13319" max="13319" width="10.5703125" style="127" customWidth="1"/>
    <col min="13320" max="13322" width="10.42578125" style="127" bestFit="1" customWidth="1"/>
    <col min="13323" max="13324" width="10.42578125" style="127" customWidth="1"/>
    <col min="13325" max="13326" width="10.42578125" style="127" bestFit="1" customWidth="1"/>
    <col min="13327" max="13327" width="12.5703125" style="127" bestFit="1" customWidth="1"/>
    <col min="13328" max="13568" width="9.42578125" style="127"/>
    <col min="13569" max="13569" width="4.42578125" style="127" customWidth="1"/>
    <col min="13570" max="13570" width="21" style="127" customWidth="1"/>
    <col min="13571" max="13571" width="12.42578125" style="127" customWidth="1"/>
    <col min="13572" max="13573" width="10.42578125" style="127" customWidth="1"/>
    <col min="13574" max="13574" width="11.42578125" style="127" customWidth="1"/>
    <col min="13575" max="13575" width="10.5703125" style="127" customWidth="1"/>
    <col min="13576" max="13578" width="10.42578125" style="127" bestFit="1" customWidth="1"/>
    <col min="13579" max="13580" width="10.42578125" style="127" customWidth="1"/>
    <col min="13581" max="13582" width="10.42578125" style="127" bestFit="1" customWidth="1"/>
    <col min="13583" max="13583" width="12.5703125" style="127" bestFit="1" customWidth="1"/>
    <col min="13584" max="13824" width="9.42578125" style="127"/>
    <col min="13825" max="13825" width="4.42578125" style="127" customWidth="1"/>
    <col min="13826" max="13826" width="21" style="127" customWidth="1"/>
    <col min="13827" max="13827" width="12.42578125" style="127" customWidth="1"/>
    <col min="13828" max="13829" width="10.42578125" style="127" customWidth="1"/>
    <col min="13830" max="13830" width="11.42578125" style="127" customWidth="1"/>
    <col min="13831" max="13831" width="10.5703125" style="127" customWidth="1"/>
    <col min="13832" max="13834" width="10.42578125" style="127" bestFit="1" customWidth="1"/>
    <col min="13835" max="13836" width="10.42578125" style="127" customWidth="1"/>
    <col min="13837" max="13838" width="10.42578125" style="127" bestFit="1" customWidth="1"/>
    <col min="13839" max="13839" width="12.5703125" style="127" bestFit="1" customWidth="1"/>
    <col min="13840" max="14080" width="9.42578125" style="127"/>
    <col min="14081" max="14081" width="4.42578125" style="127" customWidth="1"/>
    <col min="14082" max="14082" width="21" style="127" customWidth="1"/>
    <col min="14083" max="14083" width="12.42578125" style="127" customWidth="1"/>
    <col min="14084" max="14085" width="10.42578125" style="127" customWidth="1"/>
    <col min="14086" max="14086" width="11.42578125" style="127" customWidth="1"/>
    <col min="14087" max="14087" width="10.5703125" style="127" customWidth="1"/>
    <col min="14088" max="14090" width="10.42578125" style="127" bestFit="1" customWidth="1"/>
    <col min="14091" max="14092" width="10.42578125" style="127" customWidth="1"/>
    <col min="14093" max="14094" width="10.42578125" style="127" bestFit="1" customWidth="1"/>
    <col min="14095" max="14095" width="12.5703125" style="127" bestFit="1" customWidth="1"/>
    <col min="14096" max="14336" width="9.42578125" style="127"/>
    <col min="14337" max="14337" width="4.42578125" style="127" customWidth="1"/>
    <col min="14338" max="14338" width="21" style="127" customWidth="1"/>
    <col min="14339" max="14339" width="12.42578125" style="127" customWidth="1"/>
    <col min="14340" max="14341" width="10.42578125" style="127" customWidth="1"/>
    <col min="14342" max="14342" width="11.42578125" style="127" customWidth="1"/>
    <col min="14343" max="14343" width="10.5703125" style="127" customWidth="1"/>
    <col min="14344" max="14346" width="10.42578125" style="127" bestFit="1" customWidth="1"/>
    <col min="14347" max="14348" width="10.42578125" style="127" customWidth="1"/>
    <col min="14349" max="14350" width="10.42578125" style="127" bestFit="1" customWidth="1"/>
    <col min="14351" max="14351" width="12.5703125" style="127" bestFit="1" customWidth="1"/>
    <col min="14352" max="14592" width="9.42578125" style="127"/>
    <col min="14593" max="14593" width="4.42578125" style="127" customWidth="1"/>
    <col min="14594" max="14594" width="21" style="127" customWidth="1"/>
    <col min="14595" max="14595" width="12.42578125" style="127" customWidth="1"/>
    <col min="14596" max="14597" width="10.42578125" style="127" customWidth="1"/>
    <col min="14598" max="14598" width="11.42578125" style="127" customWidth="1"/>
    <col min="14599" max="14599" width="10.5703125" style="127" customWidth="1"/>
    <col min="14600" max="14602" width="10.42578125" style="127" bestFit="1" customWidth="1"/>
    <col min="14603" max="14604" width="10.42578125" style="127" customWidth="1"/>
    <col min="14605" max="14606" width="10.42578125" style="127" bestFit="1" customWidth="1"/>
    <col min="14607" max="14607" width="12.5703125" style="127" bestFit="1" customWidth="1"/>
    <col min="14608" max="14848" width="9.42578125" style="127"/>
    <col min="14849" max="14849" width="4.42578125" style="127" customWidth="1"/>
    <col min="14850" max="14850" width="21" style="127" customWidth="1"/>
    <col min="14851" max="14851" width="12.42578125" style="127" customWidth="1"/>
    <col min="14852" max="14853" width="10.42578125" style="127" customWidth="1"/>
    <col min="14854" max="14854" width="11.42578125" style="127" customWidth="1"/>
    <col min="14855" max="14855" width="10.5703125" style="127" customWidth="1"/>
    <col min="14856" max="14858" width="10.42578125" style="127" bestFit="1" customWidth="1"/>
    <col min="14859" max="14860" width="10.42578125" style="127" customWidth="1"/>
    <col min="14861" max="14862" width="10.42578125" style="127" bestFit="1" customWidth="1"/>
    <col min="14863" max="14863" width="12.5703125" style="127" bestFit="1" customWidth="1"/>
    <col min="14864" max="15104" width="9.42578125" style="127"/>
    <col min="15105" max="15105" width="4.42578125" style="127" customWidth="1"/>
    <col min="15106" max="15106" width="21" style="127" customWidth="1"/>
    <col min="15107" max="15107" width="12.42578125" style="127" customWidth="1"/>
    <col min="15108" max="15109" width="10.42578125" style="127" customWidth="1"/>
    <col min="15110" max="15110" width="11.42578125" style="127" customWidth="1"/>
    <col min="15111" max="15111" width="10.5703125" style="127" customWidth="1"/>
    <col min="15112" max="15114" width="10.42578125" style="127" bestFit="1" customWidth="1"/>
    <col min="15115" max="15116" width="10.42578125" style="127" customWidth="1"/>
    <col min="15117" max="15118" width="10.42578125" style="127" bestFit="1" customWidth="1"/>
    <col min="15119" max="15119" width="12.5703125" style="127" bestFit="1" customWidth="1"/>
    <col min="15120" max="15360" width="9.42578125" style="127"/>
    <col min="15361" max="15361" width="4.42578125" style="127" customWidth="1"/>
    <col min="15362" max="15362" width="21" style="127" customWidth="1"/>
    <col min="15363" max="15363" width="12.42578125" style="127" customWidth="1"/>
    <col min="15364" max="15365" width="10.42578125" style="127" customWidth="1"/>
    <col min="15366" max="15366" width="11.42578125" style="127" customWidth="1"/>
    <col min="15367" max="15367" width="10.5703125" style="127" customWidth="1"/>
    <col min="15368" max="15370" width="10.42578125" style="127" bestFit="1" customWidth="1"/>
    <col min="15371" max="15372" width="10.42578125" style="127" customWidth="1"/>
    <col min="15373" max="15374" width="10.42578125" style="127" bestFit="1" customWidth="1"/>
    <col min="15375" max="15375" width="12.5703125" style="127" bestFit="1" customWidth="1"/>
    <col min="15376" max="15616" width="9.42578125" style="127"/>
    <col min="15617" max="15617" width="4.42578125" style="127" customWidth="1"/>
    <col min="15618" max="15618" width="21" style="127" customWidth="1"/>
    <col min="15619" max="15619" width="12.42578125" style="127" customWidth="1"/>
    <col min="15620" max="15621" width="10.42578125" style="127" customWidth="1"/>
    <col min="15622" max="15622" width="11.42578125" style="127" customWidth="1"/>
    <col min="15623" max="15623" width="10.5703125" style="127" customWidth="1"/>
    <col min="15624" max="15626" width="10.42578125" style="127" bestFit="1" customWidth="1"/>
    <col min="15627" max="15628" width="10.42578125" style="127" customWidth="1"/>
    <col min="15629" max="15630" width="10.42578125" style="127" bestFit="1" customWidth="1"/>
    <col min="15631" max="15631" width="12.5703125" style="127" bestFit="1" customWidth="1"/>
    <col min="15632" max="15872" width="9.42578125" style="127"/>
    <col min="15873" max="15873" width="4.42578125" style="127" customWidth="1"/>
    <col min="15874" max="15874" width="21" style="127" customWidth="1"/>
    <col min="15875" max="15875" width="12.42578125" style="127" customWidth="1"/>
    <col min="15876" max="15877" width="10.42578125" style="127" customWidth="1"/>
    <col min="15878" max="15878" width="11.42578125" style="127" customWidth="1"/>
    <col min="15879" max="15879" width="10.5703125" style="127" customWidth="1"/>
    <col min="15880" max="15882" width="10.42578125" style="127" bestFit="1" customWidth="1"/>
    <col min="15883" max="15884" width="10.42578125" style="127" customWidth="1"/>
    <col min="15885" max="15886" width="10.42578125" style="127" bestFit="1" customWidth="1"/>
    <col min="15887" max="15887" width="12.5703125" style="127" bestFit="1" customWidth="1"/>
    <col min="15888" max="16128" width="9.42578125" style="127"/>
    <col min="16129" max="16129" width="4.42578125" style="127" customWidth="1"/>
    <col min="16130" max="16130" width="21" style="127" customWidth="1"/>
    <col min="16131" max="16131" width="12.42578125" style="127" customWidth="1"/>
    <col min="16132" max="16133" width="10.42578125" style="127" customWidth="1"/>
    <col min="16134" max="16134" width="11.42578125" style="127" customWidth="1"/>
    <col min="16135" max="16135" width="10.5703125" style="127" customWidth="1"/>
    <col min="16136" max="16138" width="10.42578125" style="127" bestFit="1" customWidth="1"/>
    <col min="16139" max="16140" width="10.42578125" style="127" customWidth="1"/>
    <col min="16141" max="16142" width="10.42578125" style="127" bestFit="1" customWidth="1"/>
    <col min="16143" max="16143" width="12.5703125" style="127" bestFit="1" customWidth="1"/>
    <col min="16144" max="16384" width="9.42578125" style="127"/>
  </cols>
  <sheetData>
    <row r="1" spans="1:15">
      <c r="A1" s="126"/>
      <c r="B1" s="126"/>
      <c r="C1" s="126"/>
      <c r="D1" s="126"/>
      <c r="E1" s="126"/>
      <c r="F1" s="126"/>
      <c r="G1" s="126"/>
      <c r="H1" s="126"/>
      <c r="I1" s="126"/>
      <c r="J1" s="126"/>
      <c r="K1" s="126"/>
      <c r="L1" s="126"/>
      <c r="M1" s="126"/>
      <c r="N1" s="126"/>
    </row>
    <row r="2" spans="1:15" ht="15.75">
      <c r="A2" s="360" t="s">
        <v>524</v>
      </c>
      <c r="B2" s="360"/>
      <c r="C2" s="360"/>
      <c r="D2" s="360"/>
      <c r="E2" s="360"/>
      <c r="F2" s="360"/>
      <c r="G2" s="360"/>
      <c r="H2" s="360"/>
      <c r="I2" s="360"/>
      <c r="J2" s="360"/>
      <c r="K2" s="360"/>
      <c r="L2" s="360"/>
      <c r="M2" s="360"/>
      <c r="N2" s="360"/>
    </row>
    <row r="3" spans="1:15">
      <c r="A3" s="126"/>
      <c r="B3" s="126"/>
      <c r="C3" s="126"/>
      <c r="D3" s="126"/>
      <c r="E3" s="126"/>
      <c r="F3" s="126"/>
      <c r="G3" s="126"/>
      <c r="H3" s="126"/>
      <c r="I3" s="126"/>
      <c r="J3" s="126"/>
      <c r="K3" s="126"/>
      <c r="L3" s="126"/>
      <c r="M3" s="126"/>
      <c r="N3" s="126"/>
    </row>
    <row r="4" spans="1:15">
      <c r="A4" s="361"/>
      <c r="B4" s="361"/>
      <c r="C4" s="361"/>
      <c r="D4" s="361"/>
      <c r="E4" s="361"/>
      <c r="F4" s="361"/>
      <c r="G4" s="361"/>
      <c r="H4" s="361"/>
      <c r="I4" s="361"/>
      <c r="J4" s="361"/>
      <c r="K4" s="361"/>
      <c r="L4" s="361"/>
      <c r="M4" s="361"/>
      <c r="N4" s="361"/>
    </row>
    <row r="5" spans="1:15" ht="14.25">
      <c r="A5" s="128" t="s">
        <v>491</v>
      </c>
      <c r="B5" s="129" t="s">
        <v>525</v>
      </c>
      <c r="C5" s="130"/>
      <c r="D5" s="130"/>
      <c r="E5" s="130"/>
      <c r="F5" s="130"/>
      <c r="G5" s="130"/>
      <c r="H5" s="130"/>
      <c r="I5" s="130"/>
      <c r="J5" s="130"/>
      <c r="K5" s="130"/>
      <c r="L5" s="130"/>
      <c r="M5" s="130"/>
      <c r="N5" s="126"/>
    </row>
    <row r="6" spans="1:15" ht="14.25">
      <c r="A6" s="131"/>
      <c r="B6" s="130"/>
      <c r="C6" s="358"/>
      <c r="D6" s="358"/>
      <c r="E6" s="358"/>
      <c r="F6" s="358"/>
      <c r="G6" s="358"/>
      <c r="H6" s="358"/>
      <c r="I6" s="132"/>
      <c r="J6" s="132"/>
      <c r="K6" s="132"/>
      <c r="L6" s="132"/>
      <c r="M6" s="130"/>
      <c r="N6" s="126"/>
    </row>
    <row r="7" spans="1:15">
      <c r="A7" s="131"/>
      <c r="B7" s="133"/>
      <c r="C7" s="358" t="s">
        <v>526</v>
      </c>
      <c r="D7" s="358"/>
      <c r="E7" s="358" t="s">
        <v>527</v>
      </c>
      <c r="F7" s="358"/>
      <c r="G7" s="358" t="s">
        <v>528</v>
      </c>
      <c r="H7" s="358"/>
      <c r="I7" s="359" t="s">
        <v>529</v>
      </c>
      <c r="J7" s="359"/>
      <c r="K7" s="359" t="s">
        <v>530</v>
      </c>
      <c r="L7" s="359"/>
      <c r="M7" s="358" t="s">
        <v>531</v>
      </c>
      <c r="N7" s="358"/>
    </row>
    <row r="8" spans="1:15">
      <c r="A8" s="131"/>
      <c r="B8" s="134"/>
      <c r="C8" s="135" t="s">
        <v>552</v>
      </c>
      <c r="D8" s="135" t="s">
        <v>542</v>
      </c>
      <c r="E8" s="135" t="str">
        <f t="shared" ref="E8:J8" si="0">+C8</f>
        <v>31.12.2020.</v>
      </c>
      <c r="F8" s="135" t="str">
        <f t="shared" si="0"/>
        <v>31.12.2019.</v>
      </c>
      <c r="G8" s="135" t="str">
        <f t="shared" si="0"/>
        <v>31.12.2020.</v>
      </c>
      <c r="H8" s="135" t="str">
        <f t="shared" si="0"/>
        <v>31.12.2019.</v>
      </c>
      <c r="I8" s="135" t="str">
        <f t="shared" si="0"/>
        <v>31.12.2020.</v>
      </c>
      <c r="J8" s="135" t="str">
        <f t="shared" si="0"/>
        <v>31.12.2019.</v>
      </c>
      <c r="K8" s="135" t="str">
        <f>+I8</f>
        <v>31.12.2020.</v>
      </c>
      <c r="L8" s="135" t="str">
        <f>+J8</f>
        <v>31.12.2019.</v>
      </c>
      <c r="M8" s="135" t="str">
        <f>+I8</f>
        <v>31.12.2020.</v>
      </c>
      <c r="N8" s="135" t="str">
        <f>+J8</f>
        <v>31.12.2019.</v>
      </c>
    </row>
    <row r="9" spans="1:15">
      <c r="A9" s="131"/>
      <c r="B9" s="136"/>
      <c r="C9" s="137" t="s">
        <v>532</v>
      </c>
      <c r="D9" s="137" t="s">
        <v>532</v>
      </c>
      <c r="E9" s="137" t="s">
        <v>533</v>
      </c>
      <c r="F9" s="138" t="s">
        <v>533</v>
      </c>
      <c r="G9" s="138" t="s">
        <v>533</v>
      </c>
      <c r="H9" s="137" t="s">
        <v>532</v>
      </c>
      <c r="I9" s="137" t="s">
        <v>532</v>
      </c>
      <c r="J9" s="137" t="s">
        <v>532</v>
      </c>
      <c r="K9" s="137"/>
      <c r="L9" s="137"/>
      <c r="M9" s="137" t="s">
        <v>532</v>
      </c>
      <c r="N9" s="137" t="s">
        <v>532</v>
      </c>
    </row>
    <row r="10" spans="1:15">
      <c r="A10" s="131"/>
      <c r="B10" s="136"/>
      <c r="C10" s="137"/>
      <c r="D10" s="137"/>
      <c r="E10" s="137"/>
      <c r="F10" s="138"/>
      <c r="G10" s="138"/>
      <c r="H10" s="137"/>
      <c r="I10" s="137"/>
      <c r="J10" s="137"/>
      <c r="K10" s="137"/>
      <c r="L10" s="137"/>
      <c r="M10" s="137"/>
      <c r="N10" s="137"/>
    </row>
    <row r="11" spans="1:15">
      <c r="A11" s="131"/>
      <c r="B11" s="139" t="s">
        <v>534</v>
      </c>
      <c r="C11" s="172">
        <v>980435.93622999999</v>
      </c>
      <c r="D11" s="172">
        <v>1011967</v>
      </c>
      <c r="E11" s="172">
        <v>464833.75891000003</v>
      </c>
      <c r="F11" s="172">
        <v>570812</v>
      </c>
      <c r="G11" s="173">
        <v>569604.39872000006</v>
      </c>
      <c r="H11" s="173">
        <v>189327</v>
      </c>
      <c r="I11" s="173">
        <v>8079.2734</v>
      </c>
      <c r="J11" s="173">
        <v>7200</v>
      </c>
      <c r="K11" s="173"/>
      <c r="L11" s="165"/>
      <c r="M11" s="140">
        <f>+C11+E11+G11+I11+K11</f>
        <v>2022953.36726</v>
      </c>
      <c r="N11" s="140">
        <v>1779306</v>
      </c>
      <c r="O11" s="141"/>
    </row>
    <row r="12" spans="1:15">
      <c r="A12" s="131"/>
      <c r="B12" s="139" t="s">
        <v>535</v>
      </c>
      <c r="C12" s="172">
        <v>85152.269349247537</v>
      </c>
      <c r="D12" s="172">
        <v>86305</v>
      </c>
      <c r="E12" s="172">
        <v>40817.623540608925</v>
      </c>
      <c r="F12" s="172">
        <v>41937</v>
      </c>
      <c r="G12" s="173">
        <v>21824.648750000044</v>
      </c>
      <c r="H12" s="173">
        <v>5639</v>
      </c>
      <c r="I12" s="173">
        <v>302.9906301435916</v>
      </c>
      <c r="J12" s="173">
        <v>159</v>
      </c>
      <c r="K12" s="173">
        <v>-43706.958079999997</v>
      </c>
      <c r="L12" s="173">
        <v>-31479</v>
      </c>
      <c r="M12" s="140">
        <f>+C12+E12+G12+I12+K12</f>
        <v>104390.57419000009</v>
      </c>
      <c r="N12" s="140">
        <v>102561</v>
      </c>
      <c r="O12" s="141"/>
    </row>
    <row r="13" spans="1:15" ht="14.25">
      <c r="A13" s="131"/>
      <c r="B13" s="130"/>
      <c r="C13" s="142"/>
      <c r="D13" s="142"/>
      <c r="E13" s="142"/>
      <c r="F13" s="142"/>
      <c r="G13" s="142"/>
      <c r="H13" s="142"/>
      <c r="I13" s="142"/>
      <c r="J13" s="142"/>
      <c r="K13" s="142"/>
      <c r="L13" s="142"/>
      <c r="M13" s="142"/>
      <c r="N13" s="142"/>
    </row>
    <row r="14" spans="1:15" ht="14.25">
      <c r="A14" s="128" t="s">
        <v>492</v>
      </c>
      <c r="B14" s="129" t="s">
        <v>536</v>
      </c>
      <c r="C14" s="130"/>
      <c r="D14" s="130"/>
      <c r="E14" s="130"/>
      <c r="F14" s="130"/>
      <c r="G14" s="130"/>
      <c r="H14" s="130"/>
      <c r="I14" s="130"/>
      <c r="J14" s="130"/>
      <c r="K14" s="130"/>
      <c r="L14" s="163"/>
      <c r="M14" s="163"/>
      <c r="N14" s="163"/>
    </row>
    <row r="15" spans="1:15">
      <c r="A15" s="143"/>
      <c r="B15" s="144"/>
      <c r="C15" s="145" t="str">
        <f>+C8</f>
        <v>31.12.2020.</v>
      </c>
      <c r="D15" s="145" t="str">
        <f>+D8</f>
        <v>31.12.2019.</v>
      </c>
      <c r="E15" s="143"/>
      <c r="G15" s="143"/>
      <c r="H15" s="143"/>
      <c r="I15" s="143"/>
      <c r="J15" s="143"/>
      <c r="K15" s="143"/>
      <c r="L15" s="143"/>
      <c r="M15" s="143"/>
      <c r="N15" s="126"/>
    </row>
    <row r="16" spans="1:15">
      <c r="A16" s="143"/>
      <c r="B16" s="144"/>
      <c r="C16" s="138" t="s">
        <v>532</v>
      </c>
      <c r="D16" s="137" t="s">
        <v>532</v>
      </c>
      <c r="E16" s="143"/>
      <c r="F16" s="143"/>
      <c r="G16" s="143"/>
      <c r="H16" s="143"/>
      <c r="I16" s="143"/>
      <c r="J16" s="143"/>
      <c r="K16" s="143"/>
      <c r="L16" s="143"/>
      <c r="M16" s="154"/>
      <c r="N16" s="126"/>
    </row>
    <row r="17" spans="1:15">
      <c r="A17" s="143"/>
      <c r="B17" s="144"/>
      <c r="C17" s="146"/>
      <c r="D17" s="146"/>
      <c r="E17" s="143"/>
      <c r="F17" s="143"/>
      <c r="G17" s="143"/>
      <c r="H17" s="143"/>
      <c r="I17" s="143"/>
      <c r="J17" s="143"/>
      <c r="K17" s="143"/>
      <c r="L17" s="143"/>
      <c r="M17" s="143"/>
      <c r="N17" s="126"/>
    </row>
    <row r="18" spans="1:15" ht="13.5" thickBot="1">
      <c r="A18" s="143"/>
      <c r="B18" s="144" t="s">
        <v>537</v>
      </c>
      <c r="C18" s="168">
        <v>858444.00870000001</v>
      </c>
      <c r="D18" s="168">
        <v>1035019.46432</v>
      </c>
      <c r="E18" s="143"/>
      <c r="F18" s="169"/>
      <c r="G18" s="143"/>
      <c r="H18" s="147"/>
      <c r="I18" s="147"/>
      <c r="J18" s="147"/>
      <c r="K18" s="147"/>
      <c r="L18" s="147"/>
      <c r="M18" s="143"/>
      <c r="N18" s="126"/>
    </row>
    <row r="19" spans="1:15">
      <c r="A19" s="143"/>
      <c r="B19" s="144"/>
      <c r="C19" s="148"/>
      <c r="D19" s="148"/>
      <c r="E19" s="143"/>
      <c r="F19" s="170"/>
      <c r="G19" s="143"/>
      <c r="H19" s="143"/>
      <c r="I19" s="143"/>
      <c r="J19" s="143"/>
      <c r="K19" s="143"/>
      <c r="L19" s="143"/>
      <c r="M19" s="143"/>
      <c r="N19" s="126"/>
    </row>
    <row r="20" spans="1:15" ht="13.5" thickBot="1">
      <c r="A20" s="143"/>
      <c r="B20" s="144" t="s">
        <v>538</v>
      </c>
      <c r="C20" s="168">
        <v>314739.08147999999</v>
      </c>
      <c r="D20" s="168">
        <v>459948.54115</v>
      </c>
      <c r="E20" s="143"/>
      <c r="F20" s="169"/>
      <c r="G20" s="143"/>
      <c r="H20" s="143"/>
      <c r="I20" s="143"/>
      <c r="J20" s="143"/>
      <c r="K20" s="143"/>
      <c r="L20" s="143"/>
      <c r="M20" s="143"/>
      <c r="N20" s="126"/>
    </row>
    <row r="21" spans="1:15">
      <c r="A21" s="143"/>
      <c r="B21" s="143"/>
      <c r="C21" s="143"/>
      <c r="D21" s="143"/>
      <c r="E21" s="143"/>
      <c r="F21" s="171"/>
      <c r="G21" s="143"/>
      <c r="H21" s="143"/>
      <c r="I21" s="143"/>
      <c r="J21" s="143"/>
      <c r="K21" s="143"/>
      <c r="L21" s="143"/>
      <c r="M21" s="143"/>
      <c r="N21" s="126"/>
    </row>
    <row r="22" spans="1:15">
      <c r="A22" s="149" t="s">
        <v>493</v>
      </c>
      <c r="B22" s="129" t="s">
        <v>539</v>
      </c>
      <c r="C22" s="144"/>
      <c r="D22" s="144"/>
      <c r="E22" s="143"/>
      <c r="F22" s="143"/>
      <c r="G22" s="143"/>
      <c r="H22" s="143"/>
      <c r="I22" s="143"/>
      <c r="J22" s="143"/>
      <c r="K22" s="143"/>
      <c r="L22" s="143"/>
      <c r="M22" s="143"/>
      <c r="N22" s="126"/>
    </row>
    <row r="23" spans="1:15">
      <c r="A23" s="149"/>
      <c r="B23" s="150"/>
      <c r="C23" s="144"/>
      <c r="D23" s="144"/>
      <c r="E23" s="143"/>
      <c r="F23" s="143"/>
      <c r="G23" s="143"/>
      <c r="H23" s="143"/>
      <c r="I23" s="143"/>
      <c r="J23" s="143"/>
      <c r="K23" s="143"/>
      <c r="L23" s="143"/>
      <c r="M23" s="143"/>
      <c r="N23" s="126"/>
    </row>
    <row r="24" spans="1:15">
      <c r="A24" s="143"/>
      <c r="B24" s="144"/>
      <c r="C24" s="151" t="str">
        <f>+C8</f>
        <v>31.12.2020.</v>
      </c>
      <c r="D24" s="152" t="s">
        <v>542</v>
      </c>
      <c r="E24" s="143"/>
      <c r="F24" s="143"/>
      <c r="G24" s="143"/>
      <c r="H24" s="143"/>
      <c r="I24" s="143"/>
      <c r="J24" s="143"/>
      <c r="K24" s="143"/>
      <c r="L24" s="143"/>
      <c r="M24" s="143"/>
      <c r="N24" s="126"/>
    </row>
    <row r="25" spans="1:15">
      <c r="A25" s="143"/>
      <c r="B25" s="144"/>
      <c r="C25" s="138" t="s">
        <v>532</v>
      </c>
      <c r="D25" s="138" t="s">
        <v>532</v>
      </c>
      <c r="E25" s="143"/>
      <c r="F25" s="143"/>
      <c r="G25" s="143"/>
      <c r="H25" s="143"/>
      <c r="I25" s="143"/>
      <c r="J25" s="143"/>
      <c r="K25" s="143"/>
      <c r="L25" s="143"/>
      <c r="M25" s="143"/>
      <c r="N25" s="126"/>
    </row>
    <row r="26" spans="1:15">
      <c r="A26" s="143"/>
      <c r="B26" s="144"/>
      <c r="C26" s="146"/>
      <c r="D26" s="146"/>
      <c r="E26" s="143"/>
      <c r="F26" s="143"/>
      <c r="G26" s="143"/>
      <c r="H26" s="143"/>
      <c r="I26" s="143"/>
      <c r="J26" s="143"/>
      <c r="K26" s="143"/>
      <c r="L26" s="143"/>
      <c r="M26" s="143"/>
      <c r="N26" s="126"/>
    </row>
    <row r="27" spans="1:15" ht="13.5" thickBot="1">
      <c r="A27" s="143"/>
      <c r="B27" s="144" t="s">
        <v>540</v>
      </c>
      <c r="C27" s="166">
        <v>89001.783989999996</v>
      </c>
      <c r="D27" s="153">
        <v>116101</v>
      </c>
      <c r="E27" s="154"/>
      <c r="F27" s="154"/>
      <c r="G27" s="143"/>
      <c r="H27" s="154"/>
      <c r="I27" s="164"/>
      <c r="J27" s="143"/>
      <c r="K27" s="143"/>
      <c r="L27" s="143"/>
      <c r="M27" s="143"/>
      <c r="N27" s="126"/>
    </row>
    <row r="28" spans="1:15">
      <c r="A28" s="143"/>
      <c r="B28" s="144"/>
      <c r="C28" s="148"/>
      <c r="D28" s="148"/>
      <c r="E28" s="143"/>
      <c r="F28" s="143"/>
      <c r="G28" s="143"/>
      <c r="H28" s="143"/>
      <c r="I28" s="143"/>
      <c r="J28" s="143"/>
      <c r="K28" s="143"/>
      <c r="L28" s="143"/>
      <c r="M28" s="143"/>
      <c r="N28" s="126"/>
    </row>
    <row r="29" spans="1:15">
      <c r="A29" s="143"/>
      <c r="B29" s="144" t="s">
        <v>541</v>
      </c>
      <c r="C29" s="167">
        <v>10936.700629999999</v>
      </c>
      <c r="D29" s="161">
        <v>93604</v>
      </c>
      <c r="E29" s="154"/>
      <c r="F29" s="154"/>
      <c r="G29" s="143"/>
      <c r="H29" s="143"/>
      <c r="I29" s="143"/>
      <c r="J29" s="143"/>
      <c r="K29" s="143"/>
      <c r="L29" s="143"/>
      <c r="M29" s="143"/>
      <c r="N29" s="126"/>
    </row>
    <row r="30" spans="1:15" ht="13.5" thickBot="1">
      <c r="A30" s="160"/>
      <c r="B30" s="162" t="s">
        <v>545</v>
      </c>
      <c r="C30" s="153"/>
      <c r="D30" s="153">
        <v>1833</v>
      </c>
      <c r="E30" s="154"/>
      <c r="F30" s="154"/>
      <c r="G30" s="160"/>
      <c r="H30" s="160"/>
      <c r="I30" s="160"/>
      <c r="J30" s="160"/>
      <c r="K30" s="160"/>
      <c r="L30" s="160"/>
      <c r="M30" s="160"/>
      <c r="N30" s="126"/>
    </row>
    <row r="31" spans="1:15">
      <c r="A31" s="160"/>
      <c r="B31" s="144" t="s">
        <v>531</v>
      </c>
      <c r="C31" s="167">
        <f>+C30+C29</f>
        <v>10936.700629999999</v>
      </c>
      <c r="D31" s="161">
        <v>95437</v>
      </c>
      <c r="E31" s="154"/>
      <c r="F31" s="154"/>
      <c r="G31" s="160"/>
      <c r="H31" s="160"/>
      <c r="I31" s="160"/>
      <c r="J31" s="160"/>
      <c r="K31" s="160"/>
      <c r="L31" s="160"/>
      <c r="M31" s="160"/>
      <c r="N31" s="126"/>
    </row>
    <row r="32" spans="1:15">
      <c r="A32" s="126"/>
      <c r="B32" s="144"/>
      <c r="C32" s="148"/>
      <c r="D32" s="148"/>
      <c r="E32" s="126"/>
      <c r="F32" s="126"/>
      <c r="G32" s="126"/>
      <c r="H32" s="126"/>
      <c r="I32" s="126"/>
      <c r="J32" s="126"/>
      <c r="K32" s="126"/>
      <c r="L32" s="126"/>
      <c r="M32" s="126"/>
      <c r="N32" s="126"/>
      <c r="O32" s="155"/>
    </row>
    <row r="33" spans="1:15" ht="13.35" customHeight="1">
      <c r="A33" s="156" t="s">
        <v>494</v>
      </c>
      <c r="B33" s="357" t="s">
        <v>547</v>
      </c>
      <c r="C33" s="357"/>
      <c r="D33" s="357"/>
      <c r="E33" s="357"/>
      <c r="F33" s="357"/>
      <c r="G33" s="357"/>
      <c r="H33" s="357"/>
      <c r="I33" s="357"/>
      <c r="J33" s="357"/>
      <c r="K33" s="357"/>
      <c r="L33" s="357"/>
      <c r="M33" s="357"/>
      <c r="N33" s="357"/>
    </row>
    <row r="34" spans="1:15">
      <c r="A34" s="157"/>
      <c r="B34" s="357"/>
      <c r="C34" s="357"/>
      <c r="D34" s="357"/>
      <c r="E34" s="357"/>
      <c r="F34" s="357"/>
      <c r="G34" s="357"/>
      <c r="H34" s="357"/>
      <c r="I34" s="357"/>
      <c r="J34" s="357"/>
      <c r="K34" s="357"/>
      <c r="L34" s="357"/>
      <c r="M34" s="357"/>
      <c r="N34" s="357"/>
    </row>
    <row r="35" spans="1:15">
      <c r="A35" s="158"/>
      <c r="B35" s="159"/>
      <c r="C35" s="159"/>
      <c r="D35" s="159"/>
      <c r="E35" s="159"/>
      <c r="F35" s="159"/>
      <c r="G35" s="159"/>
      <c r="H35" s="159"/>
      <c r="I35" s="159"/>
      <c r="J35" s="159"/>
      <c r="K35" s="159"/>
      <c r="L35" s="159"/>
      <c r="M35" s="159"/>
      <c r="N35" s="159"/>
      <c r="O35" s="159"/>
    </row>
  </sheetData>
  <mergeCells count="12">
    <mergeCell ref="A2:N2"/>
    <mergeCell ref="A4:N4"/>
    <mergeCell ref="C6:D6"/>
    <mergeCell ref="E6:F6"/>
    <mergeCell ref="G6:H6"/>
    <mergeCell ref="B33:N34"/>
    <mergeCell ref="M7:N7"/>
    <mergeCell ref="C7:D7"/>
    <mergeCell ref="E7:F7"/>
    <mergeCell ref="G7:H7"/>
    <mergeCell ref="I7:J7"/>
    <mergeCell ref="K7:L7"/>
  </mergeCells>
  <pageMargins left="0.7" right="0.7" top="0.75" bottom="0.75" header="0.3" footer="0.3"/>
  <pageSetup paperSize="9" scale="58"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22baa3bd-a2fa-4ea9-9ebb-3a9c6a55952b"/>
    <ds:schemaRef ds:uri="d8745bc5-821e-4205-946a-621c2da728c8"/>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Grupa_TFI_POD_20Q4_eng</dc:title>
  <dc:creator/>
  <cp:lastModifiedBy>Stanislav Marusic</cp:lastModifiedBy>
  <cp:lastPrinted>2019-10-22T14:19:44Z</cp:lastPrinted>
  <dcterms:created xsi:type="dcterms:W3CDTF">2008-10-17T11:51:54Z</dcterms:created>
  <dcterms:modified xsi:type="dcterms:W3CDTF">2021-02-23T08:49:17Z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