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
    </mc:Choice>
  </mc:AlternateContent>
  <xr:revisionPtr revIDLastSave="0" documentId="13_ncr:1_{8D9C5B5A-B966-4766-9906-D3B7FA0AA8EA}" xr6:coauthVersionLast="47" xr6:coauthVersionMax="47" xr10:uidLastSave="{00000000-0000-0000-0000-000000000000}"/>
  <bookViews>
    <workbookView xWindow="-120" yWindow="-120" windowWidth="29040" windowHeight="15840" xr2:uid="{D191E356-B280-4692-9A3D-8B2A1287EC93}"/>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24" l="1"/>
  <c r="L59" i="24"/>
  <c r="M60" i="24"/>
  <c r="M59" i="24"/>
  <c r="D63" i="24" l="1"/>
  <c r="C63" i="24"/>
  <c r="E56" i="24" l="1"/>
  <c r="G56" i="24" s="1"/>
  <c r="I56" i="24" s="1"/>
  <c r="K56" i="24" s="1"/>
  <c r="D56" i="24"/>
  <c r="F56" i="24" s="1"/>
  <c r="H56" i="24" s="1"/>
  <c r="M56" i="24" l="1"/>
  <c r="L56" i="24"/>
  <c r="J56" i="24"/>
  <c r="C72" i="24" l="1"/>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J90" i="19"/>
  <c r="K90" i="19"/>
  <c r="I90" i="19"/>
  <c r="H90" i="19"/>
  <c r="I85" i="18"/>
  <c r="H85" i="18"/>
  <c r="H91" i="18"/>
  <c r="I91" i="18"/>
  <c r="I21" i="21" l="1"/>
  <c r="I108" i="19"/>
  <c r="I109" i="19" s="1"/>
  <c r="K108" i="19"/>
  <c r="K109" i="19" s="1"/>
  <c r="J108" i="19"/>
  <c r="J109" i="19" s="1"/>
  <c r="H108" i="19"/>
  <c r="H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2" i="19"/>
  <c r="K67" i="19" s="1"/>
  <c r="K64" i="19"/>
  <c r="J63" i="19"/>
  <c r="I53" i="21"/>
  <c r="K63" i="19"/>
  <c r="H64" i="19"/>
  <c r="I72" i="18"/>
  <c r="I62" i="19"/>
  <c r="I63" i="19"/>
  <c r="I64" i="19"/>
  <c r="H62" i="19"/>
  <c r="H66" i="19" s="1"/>
  <c r="H63" i="19"/>
  <c r="J62" i="19"/>
  <c r="J66" i="19" s="1"/>
  <c r="J64" i="19"/>
  <c r="K68" i="19" l="1"/>
  <c r="K66" i="19"/>
  <c r="H68" i="19"/>
  <c r="H67" i="19"/>
  <c r="I66" i="19"/>
  <c r="I68" i="19"/>
  <c r="I67" i="19"/>
  <c r="J67" i="19"/>
  <c r="J68" i="19"/>
  <c r="K111" i="19" l="1"/>
  <c r="H111" i="19"/>
  <c r="I111" i="19"/>
  <c r="J111" i="19"/>
</calcChain>
</file>

<file path=xl/sharedStrings.xml><?xml version="1.0" encoding="utf-8"?>
<sst xmlns="http://schemas.openxmlformats.org/spreadsheetml/2006/main" count="635" uniqueCount="602">
  <si>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</si>
  <si>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</si>
  <si>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</si>
  <si>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</si>
  <si>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</si>
  <si>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</si>
  <si>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</si>
  <si>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</si>
  <si>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</si>
  <si>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</si>
  <si>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</si>
  <si>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</si>
  <si>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</si>
  <si>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</si>
  <si>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</si>
  <si>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</si>
  <si>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</si>
  <si>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</si>
  <si>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</si>
  <si>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</si>
  <si>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</si>
  <si>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</si>
  <si>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</si>
  <si>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</si>
  <si>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</si>
  <si>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</si>
  <si>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</si>
  <si>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</si>
  <si>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</si>
  <si>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</si>
  <si>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</si>
  <si>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</si>
  <si>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</si>
  <si>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</si>
  <si>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</si>
  <si>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</si>
  <si>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</si>
  <si>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</si>
  <si>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</si>
  <si>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</si>
  <si>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</si>
  <si>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</si>
  <si>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</si>
  <si>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</si>
  <si>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</si>
  <si>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</si>
  <si>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</si>
  <si>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</si>
  <si>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</si>
  <si>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</si>
  <si>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</si>
  <si>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</si>
  <si>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</si>
  <si>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</si>
  <si>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</si>
  <si>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</si>
  <si>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</si>
  <si>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</si>
  <si>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</si>
  <si>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</si>
  <si>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</si>
  <si>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</si>
  <si>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</si>
  <si>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</si>
  <si>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</si>
  <si>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</si>
  <si>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</si>
  <si>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</si>
  <si>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</si>
  <si>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</si>
  <si>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</si>
  <si>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</si>
  <si>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</si>
  <si>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</si>
  <si>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</si>
  <si>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</si>
  <si>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</si>
  <si>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</si>
  <si>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</si>
  <si>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</si>
  <si>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</si>
  <si>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</si>
  <si>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</si>
  <si>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</si>
  <si>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</si>
  <si>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</si>
  <si>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</si>
  <si>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</si>
  <si>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</si>
  <si>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</si>
  <si>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</si>
  <si>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</si>
  <si>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</si>
  <si>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</si>
  <si>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</si>
  <si>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</si>
  <si>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</si>
  <si>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</si>
  <si>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</si>
  <si>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</si>
  <si>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</si>
  <si>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</si>
  <si>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</si>
  <si>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</si>
  <si>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</si>
  <si>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</si>
  <si>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</si>
  <si>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</si>
  <si>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</si>
  <si>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</si>
  <si>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</si>
  <si>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</si>
  <si>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</si>
  <si>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</si>
  <si>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</si>
  <si>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</si>
  <si>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</si>
  <si>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</si>
  <si>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</si>
  <si>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</si>
  <si>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</si>
  <si>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</si>
  <si>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</si>
  <si>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</si>
  <si>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</si>
  <si>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</si>
  <si>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</si>
  <si>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</si>
  <si>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</si>
  <si>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</si>
  <si>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</si>
  <si>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</si>
  <si>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</si>
  <si>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</si>
  <si>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</si>
  <si>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</si>
  <si>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</si>
  <si>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</si>
  <si>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</si>
  <si>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</si>
  <si>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</si>
  <si>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</si>
  <si>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</si>
  <si>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</si>
  <si>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</si>
  <si>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</si>
  <si>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</si>
  <si>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</si>
  <si>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</si>
  <si>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</si>
  <si>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</si>
  <si>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</si>
  <si>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</si>
  <si>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</si>
  <si>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</si>
  <si>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</si>
  <si>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</si>
  <si>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</si>
  <si>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</si>
  <si>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</si>
  <si>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</si>
  <si>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</si>
  <si>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</si>
  <si>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</si>
  <si>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</si>
  <si>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</si>
  <si>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</si>
  <si>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</si>
  <si>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</si>
  <si>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</si>
  <si>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</si>
  <si>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</si>
  <si>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</si>
  <si>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</si>
  <si>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</si>
  <si>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</si>
  <si>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</si>
  <si>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</si>
  <si>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</si>
  <si>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</si>
  <si>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</si>
  <si>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</si>
  <si>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</si>
  <si>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</si>
  <si>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</si>
  <si>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</si>
  <si>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</si>
  <si>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</si>
  <si>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</si>
  <si>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</si>
  <si>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</si>
  <si>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</si>
  <si>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</si>
  <si>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</si>
  <si>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</si>
  <si>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</si>
  <si>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</si>
  <si>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</si>
  <si>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</si>
  <si>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</si>
  <si>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</si>
  <si>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</si>
  <si>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</si>
  <si>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</si>
  <si>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</si>
  <si>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</si>
  <si>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</si>
  <si>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</si>
  <si>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</si>
  <si>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</si>
  <si>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</si>
  <si>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</si>
  <si>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</si>
  <si>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</si>
  <si>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</si>
  <si>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</si>
  <si>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</si>
  <si>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</si>
  <si>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</si>
  <si>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</si>
  <si>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</si>
  <si>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</si>
  <si>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</si>
  <si>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</si>
  <si>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</si>
  <si>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</si>
  <si>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</si>
  <si>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</si>
  <si>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</si>
  <si>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</si>
  <si>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</si>
  <si>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</si>
  <si>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</si>
  <si>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</si>
  <si>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</si>
  <si>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</si>
  <si>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</si>
  <si>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</si>
  <si>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</si>
  <si>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</si>
  <si>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</si>
  <si>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</si>
  <si>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</si>
  <si>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</si>
  <si>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</si>
  <si>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</si>
  <si>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</si>
  <si>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</si>
  <si>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</si>
  <si>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</si>
  <si>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</si>
  <si>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</si>
  <si>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</si>
  <si>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</si>
  <si>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</si>
  <si>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</si>
  <si>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</si>
  <si>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</si>
  <si>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</si>
  <si>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</si>
  <si>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</si>
  <si>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</si>
  <si>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</si>
  <si>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</si>
  <si>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</si>
  <si>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</si>
  <si>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</si>
  <si>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</si>
  <si>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</si>
  <si>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</si>
  <si>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</si>
  <si>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</si>
  <si>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</si>
  <si>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</si>
  <si>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</si>
  <si>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</si>
  <si>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</si>
  <si>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</si>
  <si>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</si>
  <si>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</si>
  <si>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</si>
  <si>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</si>
  <si>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</si>
  <si>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</si>
  <si>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</si>
  <si>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</si>
  <si>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</si>
  <si>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</si>
  <si>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</si>
  <si>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</si>
  <si>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</si>
  <si>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</si>
  <si>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</si>
  <si>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</si>
  <si>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</si>
  <si>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</si>
  <si>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</si>
  <si>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</si>
  <si>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</si>
  <si>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</si>
  <si>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</si>
  <si>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</si>
  <si>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</si>
  <si>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</si>
  <si>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</si>
  <si>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</si>
  <si>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</si>
  <si>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</si>
  <si>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</si>
  <si>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</si>
  <si>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</si>
  <si>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</si>
  <si>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</si>
  <si>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</si>
  <si>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</si>
  <si>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</si>
  <si>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</si>
  <si>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</si>
  <si>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</si>
  <si>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</si>
  <si>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</si>
  <si>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</si>
  <si>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</si>
  <si>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</si>
  <si>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</si>
  <si>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</si>
  <si>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</si>
  <si>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</si>
  <si>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</si>
  <si>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</si>
  <si>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</si>
  <si>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</si>
  <si>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</si>
  <si>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</si>
  <si>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</si>
  <si>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</si>
  <si>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</si>
  <si>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</si>
  <si>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</si>
  <si>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</si>
  <si>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</si>
  <si>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</si>
  <si>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</si>
  <si>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</si>
  <si>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</si>
  <si>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</si>
  <si>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</si>
  <si>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</si>
  <si>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</si>
  <si>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</si>
  <si>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</si>
  <si>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</si>
  <si>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</si>
  <si>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</si>
  <si>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</si>
  <si>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</si>
  <si>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</si>
  <si>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</si>
  <si>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</si>
  <si>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</si>
  <si>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</si>
  <si>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</si>
  <si>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</si>
  <si>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</si>
  <si>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</si>
  <si>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</si>
  <si>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</si>
  <si>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</si>
  <si>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</si>
  <si>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</si>
  <si>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</si>
  <si>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</si>
  <si>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</si>
  <si>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</si>
  <si>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</si>
  <si>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</si>
  <si>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</si>
  <si>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</si>
  <si>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</si>
  <si>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</si>
  <si>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</si>
  <si>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</si>
  <si>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</si>
  <si>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</si>
  <si>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</si>
  <si>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</si>
  <si>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</si>
  <si>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</si>
  <si>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</si>
  <si>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</si>
  <si>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</si>
  <si>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</si>
  <si>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</si>
  <si>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</si>
  <si>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</si>
  <si>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</si>
  <si>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</si>
  <si>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</si>
  <si>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</si>
  <si>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</si>
  <si>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</si>
  <si>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</si>
  <si>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</si>
  <si>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</si>
  <si>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</si>
  <si>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</si>
  <si>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</si>
  <si>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</si>
  <si>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</si>
  <si>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</si>
  <si>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</si>
  <si>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</si>
  <si>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</si>
  <si>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</si>
  <si>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</si>
  <si>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</si>
  <si>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</si>
  <si>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</si>
  <si>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</si>
  <si>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</si>
  <si>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</si>
  <si>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</si>
  <si>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</si>
  <si>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</si>
  <si>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</si>
  <si>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</si>
  <si>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</si>
  <si>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</si>
  <si>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</si>
  <si>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</si>
  <si>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</si>
  <si>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</si>
  <si>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</si>
  <si>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</si>
  <si>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</si>
  <si>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</si>
  <si>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</si>
  <si>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</si>
  <si>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</si>
  <si>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</si>
  <si>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</si>
  <si>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</si>
  <si>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</si>
  <si>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</si>
  <si>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</si>
  <si>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</si>
  <si>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</si>
  <si>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</si>
  <si>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</si>
  <si>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</si>
  <si>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</si>
  <si>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</si>
  <si>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</si>
  <si>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</si>
  <si>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</si>
  <si>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</si>
  <si>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</si>
  <si>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</si>
  <si>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</si>
  <si>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</si>
  <si>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</si>
  <si>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</si>
  <si>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</si>
  <si>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</si>
  <si>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</si>
  <si>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</si>
  <si>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</si>
  <si>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</si>
  <si>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</si>
  <si>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</si>
  <si>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</si>
  <si>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</si>
  <si>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</si>
  <si>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</si>
  <si>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</si>
  <si>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</si>
  <si>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</si>
  <si>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</si>
  <si>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</si>
  <si>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</si>
  <si>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</si>
  <si>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</si>
  <si>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</si>
  <si>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</si>
  <si>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</si>
  <si>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</si>
  <si>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</si>
  <si>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</si>
  <si>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</si>
  <si>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</si>
  <si>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</si>
  <si>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</si>
  <si>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</si>
  <si>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</si>
  <si>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</si>
  <si>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</si>
  <si>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</si>
  <si>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</si>
  <si>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</si>
  <si>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</si>
  <si>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</si>
  <si>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</si>
  <si>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</si>
  <si>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</si>
  <si>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</si>
  <si>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</si>
  <si>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</si>
  <si>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</si>
  <si>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</si>
  <si>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</si>
  <si>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</si>
  <si>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</si>
  <si>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</si>
  <si>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</si>
  <si>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</si>
  <si>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KN</t>
  </si>
  <si>
    <t>RN</t>
  </si>
  <si>
    <t>No</t>
  </si>
  <si>
    <t>Tatjana Ricijaš</t>
  </si>
  <si>
    <t>+385(0)13653343</t>
  </si>
  <si>
    <t>tatjana.ricijas@ericsson.com</t>
  </si>
  <si>
    <t>KPMG Croatia d.o.o.</t>
  </si>
  <si>
    <t>Submitter: ERICSSON NIKOLA TESLA  D.D.</t>
  </si>
  <si>
    <t>Submitter: ERICSSON NIKOLA TESLA D.D.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</si>
  <si>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</si>
  <si>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</si>
  <si>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Financial commitments in term of guarantees that are not included in the balance sheet are not material and Management Board believes that possibility of any outflow is remote. The Company has no commitments concerning pensions that are in scope of IAS 19.</t>
  </si>
  <si>
    <t>Transactions with related parties:</t>
  </si>
  <si>
    <t>HRK 000</t>
  </si>
  <si>
    <t>Sales</t>
  </si>
  <si>
    <t>Purchases</t>
  </si>
  <si>
    <t>Balances with related parties</t>
  </si>
  <si>
    <t>Receivable</t>
  </si>
  <si>
    <t>Payable</t>
  </si>
  <si>
    <t>Total</t>
  </si>
  <si>
    <t>At the balance sheet date, the Company does not have debts covered by valuable securities/insurance.</t>
  </si>
  <si>
    <t>No cost of salaries was capitalised in the reporting period.</t>
  </si>
  <si>
    <t>The Company has no participating interest.</t>
  </si>
  <si>
    <t>There were no shares subscribed during the financial year within the limits of the authorised capital.</t>
  </si>
  <si>
    <t>The Company has no participation certificates, convertible debentures, warrants, options or similar securities or rights.</t>
  </si>
  <si>
    <t>The Company has no shares in companies having unlimited liability.</t>
  </si>
  <si>
    <t>There are no material events arising after the balance sheet date which are not reflected in the profit and loss account or balance sheet.</t>
  </si>
  <si>
    <t>Networks</t>
  </si>
  <si>
    <t>Digital Services</t>
  </si>
  <si>
    <t>Managed Services</t>
  </si>
  <si>
    <t>Other</t>
  </si>
  <si>
    <t>Unallocated</t>
  </si>
  <si>
    <t>Segment sales revenue</t>
  </si>
  <si>
    <t>Operating profit</t>
  </si>
  <si>
    <t>a)</t>
  </si>
  <si>
    <t>b)</t>
  </si>
  <si>
    <t>e)</t>
  </si>
  <si>
    <t>c)</t>
  </si>
  <si>
    <t>d)</t>
  </si>
  <si>
    <t xml:space="preserve">The Company has no debt falling due after more than five years.
</t>
  </si>
  <si>
    <t>Balance Sheet</t>
  </si>
  <si>
    <t>P&amp;L</t>
  </si>
  <si>
    <t>5.</t>
  </si>
  <si>
    <t>6.</t>
  </si>
  <si>
    <t>7.</t>
  </si>
  <si>
    <t>8.</t>
  </si>
  <si>
    <t>9.</t>
  </si>
  <si>
    <t>10.</t>
  </si>
  <si>
    <t>11.</t>
  </si>
  <si>
    <t>15.</t>
  </si>
  <si>
    <t>Segment report</t>
  </si>
  <si>
    <t>Accounting policies have not been changed in relation to previous reporting period.</t>
  </si>
  <si>
    <t>In the reporting period there were no individual items of income or expenditure of exceptional size or incidence.</t>
  </si>
  <si>
    <t>12.</t>
  </si>
  <si>
    <t>13. and 14.</t>
  </si>
  <si>
    <t>Within the category Equity in Statement of financial position total amount of Retained earnings is indicated in TFI-POD form under AOP 083 Retaind profit/loss brought forward and 086 Profit or Loss for the business year.</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</si>
  <si>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</si>
  <si>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</si>
  <si>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</si>
  <si>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t>
  </si>
  <si>
    <t>16.</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</si>
  <si>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</si>
  <si>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The Company did not have any arrangements that are not included in the balance sheet, where  the risks or benefits arising from such arrangements are material.</t>
  </si>
  <si>
    <t xml:space="preserve">Last issued annual financial statements are available at ZSE and as well at www.ericsson.hr. </t>
  </si>
  <si>
    <t xml:space="preserve">www.ericsson.hr/en/reports </t>
  </si>
  <si>
    <t>The issuer does not have sesonal bussines activities.</t>
  </si>
  <si>
    <t>Explanation of business events relevant to understanding changes in the statement of financial position and financial performance are published in Press info/Management letter.</t>
  </si>
  <si>
    <t>Domagoj Hrkać</t>
  </si>
  <si>
    <t>Also, within the category Current liabilities in Statement of financial position total amount of Provisions is indicated in TFI-POD form under AOP 123 Other short-term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</si>
  <si>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</si>
  <si>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</si>
  <si>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The interim financial statements for the reporting period are prepared applying the same accounting policies as in the latest annual financial statements presented in the Annual Report.</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</si>
  <si>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</si>
  <si>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</si>
  <si>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</si>
  <si>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 xml:space="preserve">balance as at 31.12.2022  </t>
  </si>
  <si>
    <t>for the period 01.01.2022 to 31.12.2022</t>
  </si>
  <si>
    <t>NOTES TO FINANCIAL STATEMENTS - TFI
(drawn up for quarterly reporting periods)
Name of the issuer:   ERICSSON NIKOLA TESLA D.D.
Personal identification number (OIB):   84214771175
Reporting period: Q4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</si>
  <si>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31.12.2022</t>
  </si>
  <si>
    <t>31.12.2021</t>
  </si>
  <si>
    <t>Provision for deferred tax is calculated annualy, at balance sheet date 31 December. Movement in deferred tax balances during reporting period were as folows:</t>
  </si>
  <si>
    <t>As at 1 January 2021</t>
  </si>
  <si>
    <t>As at 31 December 2021</t>
  </si>
  <si>
    <t>As at 1 January 2022</t>
  </si>
  <si>
    <t>As at 31 December 2022</t>
  </si>
  <si>
    <t>The average number of employees during the reporting period is 2691 (Q1-Q4 2021: 2615). The Company does not categorise employees.</t>
  </si>
  <si>
    <t>Within the category Current assets in Statement of financial position total amount of Other receivables is indicated in TFI-POD form under AOP 051 Receivables from government and other institutions, 052 Other receivables, 056 Loans, deposits, etc. to undertakings within the group, 061 Loans, deposits, etc.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</si>
</sst>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1"/>
      <color rgb="FF000000"/>
      <name val="Calibri"/>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1" fillId="0" borderId="0"/>
    <xf numFmtId="0" fontId="3" fillId="0" borderId="0"/>
  </cellStyleXfs>
  <cellXfs count="40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27" fillId="0" borderId="0" xfId="0" applyFont="1"/>
    <xf numFmtId="0" fontId="42"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top"/>
    </xf>
    <xf numFmtId="0" fontId="43" fillId="0" borderId="0" xfId="5" applyFont="1" applyAlignment="1">
      <alignment horizontal="left" vertical="top"/>
    </xf>
    <xf numFmtId="0" fontId="26" fillId="0" borderId="0" xfId="0" applyFont="1"/>
    <xf numFmtId="0" fontId="43" fillId="0" borderId="0" xfId="5" applyFont="1" applyAlignment="1">
      <alignment vertical="top"/>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11"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50"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horizontal="right" vertical="center" wrapText="1"/>
      <protection locked="0"/>
    </xf>
    <xf numFmtId="3" fontId="6" fillId="0" borderId="50"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0" fontId="27" fillId="0" borderId="0" xfId="0" applyFont="1" applyAlignment="1">
      <alignment horizontal="left" vertical="top" wrapText="1"/>
    </xf>
    <xf numFmtId="0" fontId="47" fillId="0" borderId="0" xfId="0" applyFont="1" applyAlignment="1">
      <alignment horizontal="left" vertical="center" wrapText="1"/>
    </xf>
    <xf numFmtId="3" fontId="47" fillId="0" borderId="0" xfId="0" applyNumberFormat="1" applyFont="1" applyBorder="1" applyAlignment="1">
      <alignment horizontal="right" vertical="center" wrapText="1"/>
    </xf>
    <xf numFmtId="14" fontId="7" fillId="2" borderId="0" xfId="1" applyNumberFormat="1" applyFont="1" applyFill="1" applyAlignment="1" applyProtection="1">
      <alignment horizontal="center" vertical="center"/>
      <protection locked="0"/>
    </xf>
    <xf numFmtId="0" fontId="24" fillId="0" borderId="0" xfId="0" applyFont="1" applyFill="1"/>
    <xf numFmtId="0" fontId="27" fillId="0" borderId="0" xfId="0" applyFont="1" applyFill="1" applyAlignment="1">
      <alignment vertical="top"/>
    </xf>
    <xf numFmtId="0" fontId="27" fillId="0" borderId="0" xfId="0" applyFont="1" applyFill="1"/>
    <xf numFmtId="0" fontId="27" fillId="0" borderId="0" xfId="0" applyFont="1" applyFill="1" applyAlignment="1">
      <alignment horizontal="left" vertical="top" wrapText="1"/>
    </xf>
    <xf numFmtId="0" fontId="45" fillId="0" borderId="0" xfId="1" quotePrefix="1" applyFont="1" applyFill="1" applyAlignment="1">
      <alignment horizontal="left" vertical="top"/>
    </xf>
    <xf numFmtId="0" fontId="24" fillId="0" borderId="0" xfId="1" applyFont="1" applyFill="1" applyAlignment="1">
      <alignment horizontal="justify" vertical="top"/>
    </xf>
    <xf numFmtId="0" fontId="24" fillId="0" borderId="0" xfId="1" applyFont="1" applyFill="1">
      <alignment vertical="top"/>
    </xf>
    <xf numFmtId="0" fontId="45" fillId="0" borderId="41" xfId="1" applyFont="1" applyFill="1" applyBorder="1" applyAlignment="1">
      <alignment horizontal="center"/>
    </xf>
    <xf numFmtId="0" fontId="45" fillId="0" borderId="41" xfId="1" applyFont="1" applyFill="1" applyBorder="1" applyAlignment="1">
      <alignment horizontal="right" vertical="top"/>
    </xf>
    <xf numFmtId="14" fontId="45" fillId="0" borderId="41" xfId="6" quotePrefix="1" applyNumberFormat="1" applyFont="1" applyFill="1" applyBorder="1" applyAlignment="1">
      <alignment horizontal="right"/>
    </xf>
    <xf numFmtId="0" fontId="45" fillId="0" borderId="41" xfId="1" applyFont="1" applyFill="1" applyBorder="1" applyAlignment="1">
      <alignment horizontal="right"/>
    </xf>
    <xf numFmtId="0" fontId="45" fillId="0" borderId="41" xfId="1" applyFont="1" applyFill="1" applyBorder="1" applyAlignment="1">
      <alignment horizontal="right" wrapText="1"/>
    </xf>
    <xf numFmtId="0" fontId="24" fillId="0" borderId="41" xfId="1" applyFont="1" applyFill="1" applyBorder="1">
      <alignment vertical="top"/>
    </xf>
    <xf numFmtId="0" fontId="45" fillId="0" borderId="0" xfId="1" applyFont="1" applyFill="1" applyAlignment="1">
      <alignment horizontal="left" vertical="top"/>
    </xf>
    <xf numFmtId="0" fontId="24" fillId="0" borderId="0" xfId="0" applyFont="1" applyFill="1" applyAlignment="1">
      <alignment horizontal="left" vertical="top" wrapText="1"/>
    </xf>
    <xf numFmtId="0" fontId="24" fillId="0" borderId="0" xfId="1" applyFont="1" applyFill="1" applyAlignment="1">
      <alignment vertical="top" wrapText="1"/>
    </xf>
    <xf numFmtId="14" fontId="45" fillId="0" borderId="0" xfId="1" applyNumberFormat="1" applyFont="1" applyFill="1" applyAlignment="1">
      <alignment horizontal="right" wrapText="1"/>
    </xf>
    <xf numFmtId="0" fontId="45" fillId="0" borderId="0" xfId="1" applyFont="1" applyFill="1" applyAlignment="1">
      <alignment horizontal="right" wrapText="1"/>
    </xf>
    <xf numFmtId="0" fontId="24" fillId="0" borderId="0" xfId="1" applyFont="1" applyFill="1" applyAlignment="1">
      <alignment horizontal="right" vertical="top" wrapText="1"/>
    </xf>
    <xf numFmtId="0" fontId="46" fillId="0" borderId="0" xfId="1" applyFont="1" applyFill="1" applyAlignment="1">
      <alignment horizontal="right" vertical="top" wrapText="1"/>
    </xf>
    <xf numFmtId="14" fontId="45" fillId="0" borderId="0" xfId="1" applyNumberFormat="1" applyFont="1" applyFill="1" applyAlignment="1">
      <alignment horizontal="right" vertical="top" wrapText="1"/>
    </xf>
    <xf numFmtId="0" fontId="46" fillId="0" borderId="0" xfId="6" applyFont="1" applyFill="1" applyAlignment="1">
      <alignment horizontal="right" vertical="top" wrapText="1"/>
    </xf>
    <xf numFmtId="3" fontId="24" fillId="0" borderId="41" xfId="6" applyNumberFormat="1" applyFont="1" applyFill="1" applyBorder="1" applyAlignment="1">
      <alignment horizontal="right" wrapText="1"/>
    </xf>
    <xf numFmtId="3" fontId="24" fillId="0" borderId="49" xfId="6" applyNumberFormat="1" applyFont="1" applyFill="1" applyBorder="1" applyAlignment="1">
      <alignment horizontal="right" vertical="top" wrapText="1"/>
    </xf>
    <xf numFmtId="0" fontId="27" fillId="0" borderId="0" xfId="0" applyFont="1" applyFill="1" applyAlignment="1">
      <alignment vertical="top" wrapText="1"/>
    </xf>
    <xf numFmtId="0" fontId="26" fillId="0" borderId="0" xfId="0" applyFont="1" applyFill="1"/>
    <xf numFmtId="3" fontId="6" fillId="0" borderId="41" xfId="9" applyNumberFormat="1" applyFont="1" applyBorder="1" applyAlignment="1" applyProtection="1">
      <alignment horizontal="right" vertical="center" shrinkToFit="1"/>
      <protection locked="0"/>
    </xf>
    <xf numFmtId="3" fontId="4" fillId="0" borderId="38" xfId="0" applyNumberFormat="1" applyFont="1" applyBorder="1" applyAlignment="1" applyProtection="1">
      <alignment vertical="center" shrinkToFit="1"/>
      <protection locked="0"/>
    </xf>
    <xf numFmtId="3" fontId="24" fillId="0" borderId="41" xfId="6" applyNumberFormat="1" applyFont="1" applyFill="1" applyBorder="1" applyAlignment="1">
      <alignment horizontal="right"/>
    </xf>
    <xf numFmtId="3" fontId="45" fillId="0" borderId="41" xfId="0" applyNumberFormat="1" applyFont="1" applyFill="1" applyBorder="1" applyAlignment="1">
      <alignment horizontal="right" vertical="top"/>
    </xf>
    <xf numFmtId="3" fontId="27" fillId="0" borderId="49" xfId="6" applyNumberFormat="1" applyFont="1" applyFill="1" applyBorder="1" applyAlignment="1">
      <alignment horizontal="right" vertical="top" wrapText="1"/>
    </xf>
    <xf numFmtId="0" fontId="48" fillId="0" borderId="0" xfId="1" applyFont="1" applyFill="1" applyAlignment="1">
      <alignment horizontal="right" vertical="top" wrapText="1"/>
    </xf>
    <xf numFmtId="0" fontId="27" fillId="0" borderId="0" xfId="0" applyFont="1" applyAlignment="1">
      <alignment horizontal="left" vertical="top" wrapText="1"/>
    </xf>
    <xf numFmtId="0" fontId="27" fillId="0" borderId="0" xfId="0" applyFont="1" applyFill="1" applyAlignment="1">
      <alignment horizontal="left" vertical="top" wrapText="1"/>
    </xf>
    <xf numFmtId="0" fontId="5" fillId="12" borderId="53" xfId="4" applyFont="1" applyFill="1" applyBorder="1" applyAlignment="1" applyProtection="1">
      <alignment horizontal="center" vertical="center"/>
      <protection locked="0"/>
    </xf>
    <xf numFmtId="3" fontId="6" fillId="0" borderId="41" xfId="0" applyNumberFormat="1" applyFont="1" applyBorder="1" applyAlignment="1" applyProtection="1">
      <alignment vertical="center"/>
      <protection locked="0"/>
    </xf>
    <xf numFmtId="3" fontId="6" fillId="0" borderId="41" xfId="0" applyNumberFormat="1" applyFont="1" applyBorder="1" applyAlignment="1" applyProtection="1">
      <alignment vertical="center" wrapText="1"/>
      <protection locked="0"/>
    </xf>
    <xf numFmtId="3" fontId="4" fillId="0" borderId="48" xfId="0" applyNumberFormat="1" applyFont="1" applyBorder="1" applyAlignment="1" applyProtection="1">
      <alignment vertical="center" shrinkToFit="1"/>
      <protection locked="0"/>
    </xf>
    <xf numFmtId="14" fontId="26" fillId="0" borderId="41" xfId="6" quotePrefix="1" applyNumberFormat="1" applyFont="1" applyBorder="1" applyAlignment="1">
      <alignment horizontal="right"/>
    </xf>
    <xf numFmtId="0" fontId="45" fillId="0" borderId="0" xfId="1" applyFont="1" applyAlignment="1">
      <alignment horizontal="right" wrapText="1"/>
    </xf>
    <xf numFmtId="3" fontId="47" fillId="0" borderId="54" xfId="0" applyNumberFormat="1" applyFont="1" applyBorder="1" applyAlignment="1">
      <alignment horizontal="right" vertical="center" wrapText="1"/>
    </xf>
    <xf numFmtId="3" fontId="47" fillId="0" borderId="49" xfId="0" applyNumberFormat="1" applyFont="1" applyBorder="1" applyAlignment="1">
      <alignment horizontal="right" vertical="center" wrapText="1"/>
    </xf>
    <xf numFmtId="3" fontId="47" fillId="0" borderId="0" xfId="0" applyNumberFormat="1" applyFont="1" applyAlignment="1">
      <alignment horizontal="right" vertical="center"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14" fontId="5" fillId="12" borderId="51" xfId="4" applyNumberFormat="1" applyFont="1" applyFill="1" applyBorder="1" applyAlignment="1" applyProtection="1">
      <alignment horizontal="center" vertical="center"/>
      <protection locked="0"/>
    </xf>
    <xf numFmtId="14" fontId="5" fillId="12" borderId="52"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9"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7" fillId="0" borderId="0" xfId="0" applyFont="1" applyAlignment="1">
      <alignment horizontal="left" vertical="center" wrapText="1"/>
    </xf>
    <xf numFmtId="0" fontId="27" fillId="0" borderId="0" xfId="0" applyFont="1" applyFill="1" applyAlignment="1">
      <alignment horizontal="left" wrapText="1"/>
    </xf>
    <xf numFmtId="0" fontId="45" fillId="0" borderId="41" xfId="1" applyFont="1" applyFill="1" applyBorder="1" applyAlignment="1">
      <alignment horizontal="center" wrapText="1"/>
    </xf>
    <xf numFmtId="0" fontId="27" fillId="0" borderId="0" xfId="0" applyFont="1" applyAlignment="1">
      <alignment horizontal="left" vertical="top" wrapText="1"/>
    </xf>
    <xf numFmtId="0" fontId="24" fillId="0" borderId="0" xfId="1" applyFont="1" applyFill="1" applyAlignment="1">
      <alignment horizontal="left" vertical="center" wrapText="1"/>
    </xf>
    <xf numFmtId="0" fontId="27" fillId="0" borderId="0" xfId="0" applyFont="1" applyAlignment="1">
      <alignment horizontal="left" vertical="top"/>
    </xf>
    <xf numFmtId="0" fontId="44" fillId="0" borderId="0" xfId="0" applyFont="1" applyAlignment="1">
      <alignment horizontal="left" vertical="top" wrapText="1"/>
    </xf>
    <xf numFmtId="0" fontId="24" fillId="0" borderId="0" xfId="0" applyFont="1" applyFill="1" applyAlignment="1">
      <alignment horizontal="left" vertical="center" wrapText="1"/>
    </xf>
    <xf numFmtId="0" fontId="27" fillId="0" borderId="0" xfId="0" applyFont="1" applyAlignment="1">
      <alignment horizontal="left" wrapText="1"/>
    </xf>
    <xf numFmtId="0" fontId="27" fillId="0" borderId="0" xfId="0" applyFont="1" applyFill="1" applyAlignment="1">
      <alignment horizontal="left" vertical="top" wrapText="1"/>
    </xf>
  </cellXfs>
  <cellStyles count="10">
    <cellStyle name="Hyperlink" xfId="5" builtinId="8"/>
    <cellStyle name="Hyperlink 2" xfId="2" xr:uid="{00000000-0005-0000-0000-000000000000}"/>
    <cellStyle name="Normal" xfId="0" builtinId="0"/>
    <cellStyle name="Normal 2" xfId="3" xr:uid="{00000000-0005-0000-0000-000002000000}"/>
    <cellStyle name="Normal 2 2" xfId="9" xr:uid="{C283749E-2F4A-4C60-B5C2-CF6CDB763A22}"/>
    <cellStyle name="Normal 2 3" xfId="7" xr:uid="{617F2923-E9ED-4EE6-B21F-9774F55F0AFC}"/>
    <cellStyle name="Normal 3" xfId="4" xr:uid="{00000000-0005-0000-0000-000003000000}"/>
    <cellStyle name="Normal 3 2" xfId="8" xr:uid="{2233C869-D023-49D6-B77F-43C0054F570C}"/>
    <cellStyle name="Normal_ERNT TFI-POD Q3-2010_HR_FINAL" xfId="6" xr:uid="{062287C3-06CF-45EC-953A-5EDD1632AF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98" t="s">
        <v>0</v>
      </c>
      <c r="B1" s="199"/>
      <c r="C1" s="199"/>
      <c r="D1" s="60"/>
      <c r="E1" s="60"/>
      <c r="F1" s="60"/>
      <c r="G1" s="60"/>
      <c r="H1" s="60"/>
      <c r="I1" s="60"/>
      <c r="J1" s="61"/>
    </row>
    <row r="2" spans="1:14" ht="14.45" customHeight="1" x14ac:dyDescent="0.25">
      <c r="A2" s="200" t="s">
        <v>1</v>
      </c>
      <c r="B2" s="201"/>
      <c r="C2" s="201"/>
      <c r="D2" s="201"/>
      <c r="E2" s="201"/>
      <c r="F2" s="201"/>
      <c r="G2" s="201"/>
      <c r="H2" s="201"/>
      <c r="I2" s="201"/>
      <c r="J2" s="202"/>
      <c r="N2" s="110" t="s">
        <v>393</v>
      </c>
    </row>
    <row r="3" spans="1:14" x14ac:dyDescent="0.25">
      <c r="A3" s="63"/>
      <c r="B3" s="64"/>
      <c r="C3" s="64"/>
      <c r="D3" s="64"/>
      <c r="E3" s="64"/>
      <c r="F3" s="64"/>
      <c r="G3" s="64"/>
      <c r="H3" s="64"/>
      <c r="I3" s="64"/>
      <c r="J3" s="65"/>
      <c r="N3" s="110" t="s">
        <v>394</v>
      </c>
    </row>
    <row r="4" spans="1:14" ht="33.6" customHeight="1" x14ac:dyDescent="0.25">
      <c r="A4" s="203" t="s">
        <v>2</v>
      </c>
      <c r="B4" s="204"/>
      <c r="C4" s="204"/>
      <c r="D4" s="204"/>
      <c r="E4" s="205">
        <v>44562</v>
      </c>
      <c r="F4" s="206"/>
      <c r="G4" s="66" t="s">
        <v>3</v>
      </c>
      <c r="H4" s="207">
        <v>44926</v>
      </c>
      <c r="I4" s="208"/>
      <c r="J4" s="67"/>
      <c r="N4" s="110" t="s">
        <v>395</v>
      </c>
    </row>
    <row r="5" spans="1:14" s="68" customFormat="1" ht="10.15" customHeight="1" x14ac:dyDescent="0.25">
      <c r="A5" s="209"/>
      <c r="B5" s="210"/>
      <c r="C5" s="210"/>
      <c r="D5" s="210"/>
      <c r="E5" s="210"/>
      <c r="F5" s="210"/>
      <c r="G5" s="210"/>
      <c r="H5" s="210"/>
      <c r="I5" s="210"/>
      <c r="J5" s="211"/>
      <c r="N5" s="111" t="s">
        <v>396</v>
      </c>
    </row>
    <row r="6" spans="1:14" ht="20.45" customHeight="1" x14ac:dyDescent="0.25">
      <c r="A6" s="69"/>
      <c r="B6" s="70" t="s">
        <v>4</v>
      </c>
      <c r="C6" s="71"/>
      <c r="D6" s="71"/>
      <c r="E6" s="77">
        <v>2022</v>
      </c>
      <c r="F6" s="72"/>
      <c r="G6" s="66"/>
      <c r="H6" s="72"/>
      <c r="I6" s="73"/>
      <c r="J6" s="74"/>
      <c r="N6" s="110"/>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396</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19" t="s">
        <v>6</v>
      </c>
      <c r="B10" s="220"/>
      <c r="C10" s="220"/>
      <c r="D10" s="220"/>
      <c r="E10" s="220"/>
      <c r="F10" s="220"/>
      <c r="G10" s="220"/>
      <c r="H10" s="220"/>
      <c r="I10" s="220"/>
      <c r="J10" s="79"/>
    </row>
    <row r="11" spans="1:14" ht="24.6" customHeight="1" x14ac:dyDescent="0.25">
      <c r="A11" s="221" t="s">
        <v>7</v>
      </c>
      <c r="B11" s="222"/>
      <c r="C11" s="214" t="s">
        <v>504</v>
      </c>
      <c r="D11" s="215"/>
      <c r="E11" s="80"/>
      <c r="F11" s="223" t="s">
        <v>8</v>
      </c>
      <c r="G11" s="213"/>
      <c r="H11" s="224" t="s">
        <v>505</v>
      </c>
      <c r="I11" s="225"/>
      <c r="J11" s="81"/>
    </row>
    <row r="12" spans="1:14" ht="14.45" customHeight="1" x14ac:dyDescent="0.25">
      <c r="A12" s="82"/>
      <c r="B12" s="83"/>
      <c r="C12" s="83"/>
      <c r="D12" s="83"/>
      <c r="E12" s="217"/>
      <c r="F12" s="217"/>
      <c r="G12" s="217"/>
      <c r="H12" s="217"/>
      <c r="I12" s="84"/>
      <c r="J12" s="81"/>
    </row>
    <row r="13" spans="1:14" ht="21" customHeight="1" x14ac:dyDescent="0.25">
      <c r="A13" s="212" t="s">
        <v>9</v>
      </c>
      <c r="B13" s="213"/>
      <c r="C13" s="214" t="s">
        <v>506</v>
      </c>
      <c r="D13" s="215"/>
      <c r="E13" s="216"/>
      <c r="F13" s="217"/>
      <c r="G13" s="217"/>
      <c r="H13" s="217"/>
      <c r="I13" s="84"/>
      <c r="J13" s="81"/>
    </row>
    <row r="14" spans="1:14" ht="10.9" customHeight="1" x14ac:dyDescent="0.25">
      <c r="A14" s="80"/>
      <c r="B14" s="84"/>
      <c r="C14" s="83"/>
      <c r="D14" s="83"/>
      <c r="E14" s="218"/>
      <c r="F14" s="218"/>
      <c r="G14" s="218"/>
      <c r="H14" s="218"/>
      <c r="I14" s="83"/>
      <c r="J14" s="85"/>
    </row>
    <row r="15" spans="1:14" ht="22.9" customHeight="1" x14ac:dyDescent="0.25">
      <c r="A15" s="212" t="s">
        <v>10</v>
      </c>
      <c r="B15" s="213"/>
      <c r="C15" s="214" t="s">
        <v>507</v>
      </c>
      <c r="D15" s="215"/>
      <c r="E15" s="232"/>
      <c r="F15" s="233"/>
      <c r="G15" s="86" t="s">
        <v>11</v>
      </c>
      <c r="H15" s="224" t="s">
        <v>508</v>
      </c>
      <c r="I15" s="225"/>
      <c r="J15" s="87"/>
    </row>
    <row r="16" spans="1:14" ht="10.9" customHeight="1" x14ac:dyDescent="0.25">
      <c r="A16" s="80"/>
      <c r="B16" s="84"/>
      <c r="C16" s="83"/>
      <c r="D16" s="83"/>
      <c r="E16" s="218"/>
      <c r="F16" s="218"/>
      <c r="G16" s="218"/>
      <c r="H16" s="218"/>
      <c r="I16" s="83"/>
      <c r="J16" s="85"/>
    </row>
    <row r="17" spans="1:10" ht="22.9" customHeight="1" x14ac:dyDescent="0.25">
      <c r="A17" s="88"/>
      <c r="B17" s="86" t="s">
        <v>12</v>
      </c>
      <c r="C17" s="214" t="s">
        <v>509</v>
      </c>
      <c r="D17" s="215"/>
      <c r="E17" s="89"/>
      <c r="F17" s="89"/>
      <c r="G17" s="89"/>
      <c r="H17" s="89"/>
      <c r="I17" s="89"/>
      <c r="J17" s="87"/>
    </row>
    <row r="18" spans="1:10" x14ac:dyDescent="0.25">
      <c r="A18" s="226"/>
      <c r="B18" s="227"/>
      <c r="C18" s="218"/>
      <c r="D18" s="218"/>
      <c r="E18" s="218"/>
      <c r="F18" s="218"/>
      <c r="G18" s="218"/>
      <c r="H18" s="218"/>
      <c r="I18" s="83"/>
      <c r="J18" s="85"/>
    </row>
    <row r="19" spans="1:10" x14ac:dyDescent="0.25">
      <c r="A19" s="221" t="s">
        <v>13</v>
      </c>
      <c r="B19" s="228"/>
      <c r="C19" s="229" t="s">
        <v>510</v>
      </c>
      <c r="D19" s="230"/>
      <c r="E19" s="230"/>
      <c r="F19" s="230"/>
      <c r="G19" s="230"/>
      <c r="H19" s="230"/>
      <c r="I19" s="230"/>
      <c r="J19" s="231"/>
    </row>
    <row r="20" spans="1:10" x14ac:dyDescent="0.25">
      <c r="A20" s="82"/>
      <c r="B20" s="83"/>
      <c r="C20" s="90"/>
      <c r="D20" s="83"/>
      <c r="E20" s="218"/>
      <c r="F20" s="218"/>
      <c r="G20" s="218"/>
      <c r="H20" s="218"/>
      <c r="I20" s="83"/>
      <c r="J20" s="85"/>
    </row>
    <row r="21" spans="1:10" x14ac:dyDescent="0.25">
      <c r="A21" s="221" t="s">
        <v>14</v>
      </c>
      <c r="B21" s="228"/>
      <c r="C21" s="224">
        <v>10000</v>
      </c>
      <c r="D21" s="225"/>
      <c r="E21" s="218"/>
      <c r="F21" s="218"/>
      <c r="G21" s="229" t="s">
        <v>511</v>
      </c>
      <c r="H21" s="230"/>
      <c r="I21" s="230"/>
      <c r="J21" s="231"/>
    </row>
    <row r="22" spans="1:10" x14ac:dyDescent="0.25">
      <c r="A22" s="82"/>
      <c r="B22" s="83"/>
      <c r="C22" s="83"/>
      <c r="D22" s="83"/>
      <c r="E22" s="218"/>
      <c r="F22" s="218"/>
      <c r="G22" s="218"/>
      <c r="H22" s="218"/>
      <c r="I22" s="83"/>
      <c r="J22" s="85"/>
    </row>
    <row r="23" spans="1:10" x14ac:dyDescent="0.25">
      <c r="A23" s="221" t="s">
        <v>15</v>
      </c>
      <c r="B23" s="228"/>
      <c r="C23" s="229" t="s">
        <v>512</v>
      </c>
      <c r="D23" s="230"/>
      <c r="E23" s="230"/>
      <c r="F23" s="230"/>
      <c r="G23" s="230"/>
      <c r="H23" s="230"/>
      <c r="I23" s="230"/>
      <c r="J23" s="231"/>
    </row>
    <row r="24" spans="1:10" x14ac:dyDescent="0.25">
      <c r="A24" s="82"/>
      <c r="B24" s="83"/>
      <c r="C24" s="83"/>
      <c r="D24" s="83"/>
      <c r="E24" s="218"/>
      <c r="F24" s="218"/>
      <c r="G24" s="218"/>
      <c r="H24" s="218"/>
      <c r="I24" s="83"/>
      <c r="J24" s="85"/>
    </row>
    <row r="25" spans="1:10" x14ac:dyDescent="0.25">
      <c r="A25" s="221" t="s">
        <v>16</v>
      </c>
      <c r="B25" s="228"/>
      <c r="C25" s="235" t="s">
        <v>513</v>
      </c>
      <c r="D25" s="236"/>
      <c r="E25" s="236"/>
      <c r="F25" s="236"/>
      <c r="G25" s="236"/>
      <c r="H25" s="236"/>
      <c r="I25" s="236"/>
      <c r="J25" s="237"/>
    </row>
    <row r="26" spans="1:10" x14ac:dyDescent="0.25">
      <c r="A26" s="82"/>
      <c r="B26" s="83"/>
      <c r="C26" s="90"/>
      <c r="D26" s="83"/>
      <c r="E26" s="218"/>
      <c r="F26" s="218"/>
      <c r="G26" s="218"/>
      <c r="H26" s="218"/>
      <c r="I26" s="83"/>
      <c r="J26" s="85"/>
    </row>
    <row r="27" spans="1:10" x14ac:dyDescent="0.25">
      <c r="A27" s="221" t="s">
        <v>17</v>
      </c>
      <c r="B27" s="228"/>
      <c r="C27" s="235" t="s">
        <v>514</v>
      </c>
      <c r="D27" s="236"/>
      <c r="E27" s="236"/>
      <c r="F27" s="236"/>
      <c r="G27" s="236"/>
      <c r="H27" s="236"/>
      <c r="I27" s="236"/>
      <c r="J27" s="237"/>
    </row>
    <row r="28" spans="1:10" ht="13.9" customHeight="1" x14ac:dyDescent="0.25">
      <c r="A28" s="82"/>
      <c r="B28" s="83"/>
      <c r="C28" s="90"/>
      <c r="D28" s="83"/>
      <c r="E28" s="218"/>
      <c r="F28" s="218"/>
      <c r="G28" s="218"/>
      <c r="H28" s="218"/>
      <c r="I28" s="83"/>
      <c r="J28" s="85"/>
    </row>
    <row r="29" spans="1:10" ht="22.9" customHeight="1" x14ac:dyDescent="0.25">
      <c r="A29" s="212" t="s">
        <v>18</v>
      </c>
      <c r="B29" s="228"/>
      <c r="C29" s="189">
        <v>2735</v>
      </c>
      <c r="D29" s="92"/>
      <c r="E29" s="234"/>
      <c r="F29" s="234"/>
      <c r="G29" s="234"/>
      <c r="H29" s="234"/>
      <c r="I29" s="93"/>
      <c r="J29" s="94"/>
    </row>
    <row r="30" spans="1:10" x14ac:dyDescent="0.25">
      <c r="A30" s="82"/>
      <c r="B30" s="83"/>
      <c r="C30" s="83"/>
      <c r="D30" s="83"/>
      <c r="E30" s="218"/>
      <c r="F30" s="218"/>
      <c r="G30" s="218"/>
      <c r="H30" s="218"/>
      <c r="I30" s="93"/>
      <c r="J30" s="94"/>
    </row>
    <row r="31" spans="1:10" x14ac:dyDescent="0.25">
      <c r="A31" s="221" t="s">
        <v>19</v>
      </c>
      <c r="B31" s="228"/>
      <c r="C31" s="107" t="s">
        <v>515</v>
      </c>
      <c r="D31" s="238" t="s">
        <v>20</v>
      </c>
      <c r="E31" s="239"/>
      <c r="F31" s="239"/>
      <c r="G31" s="239"/>
      <c r="H31" s="95"/>
      <c r="I31" s="96" t="s">
        <v>21</v>
      </c>
      <c r="J31" s="97" t="s">
        <v>22</v>
      </c>
    </row>
    <row r="32" spans="1:10" x14ac:dyDescent="0.25">
      <c r="A32" s="221"/>
      <c r="B32" s="228"/>
      <c r="C32" s="98"/>
      <c r="D32" s="66"/>
      <c r="E32" s="233"/>
      <c r="F32" s="233"/>
      <c r="G32" s="233"/>
      <c r="H32" s="233"/>
      <c r="I32" s="93"/>
      <c r="J32" s="94"/>
    </row>
    <row r="33" spans="1:10" x14ac:dyDescent="0.25">
      <c r="A33" s="221" t="s">
        <v>23</v>
      </c>
      <c r="B33" s="228"/>
      <c r="C33" s="91" t="s">
        <v>516</v>
      </c>
      <c r="D33" s="238" t="s">
        <v>24</v>
      </c>
      <c r="E33" s="239"/>
      <c r="F33" s="239"/>
      <c r="G33" s="239"/>
      <c r="H33" s="89"/>
      <c r="I33" s="96" t="s">
        <v>25</v>
      </c>
      <c r="J33" s="97" t="s">
        <v>26</v>
      </c>
    </row>
    <row r="34" spans="1:10" x14ac:dyDescent="0.25">
      <c r="A34" s="82"/>
      <c r="B34" s="83"/>
      <c r="C34" s="83"/>
      <c r="D34" s="83"/>
      <c r="E34" s="218"/>
      <c r="F34" s="218"/>
      <c r="G34" s="218"/>
      <c r="H34" s="218"/>
      <c r="I34" s="83"/>
      <c r="J34" s="85"/>
    </row>
    <row r="35" spans="1:10" x14ac:dyDescent="0.25">
      <c r="A35" s="238" t="s">
        <v>27</v>
      </c>
      <c r="B35" s="239"/>
      <c r="C35" s="239"/>
      <c r="D35" s="239"/>
      <c r="E35" s="239" t="s">
        <v>28</v>
      </c>
      <c r="F35" s="239"/>
      <c r="G35" s="239"/>
      <c r="H35" s="239"/>
      <c r="I35" s="239"/>
      <c r="J35" s="99" t="s">
        <v>29</v>
      </c>
    </row>
    <row r="36" spans="1:10" x14ac:dyDescent="0.25">
      <c r="A36" s="82"/>
      <c r="B36" s="83"/>
      <c r="C36" s="83"/>
      <c r="D36" s="83"/>
      <c r="E36" s="218"/>
      <c r="F36" s="218"/>
      <c r="G36" s="218"/>
      <c r="H36" s="218"/>
      <c r="I36" s="83"/>
      <c r="J36" s="94"/>
    </row>
    <row r="37" spans="1:10" x14ac:dyDescent="0.25">
      <c r="A37" s="240"/>
      <c r="B37" s="241"/>
      <c r="C37" s="241"/>
      <c r="D37" s="241"/>
      <c r="E37" s="240"/>
      <c r="F37" s="241"/>
      <c r="G37" s="241"/>
      <c r="H37" s="241"/>
      <c r="I37" s="242"/>
      <c r="J37" s="100"/>
    </row>
    <row r="38" spans="1:10" x14ac:dyDescent="0.25">
      <c r="A38" s="82"/>
      <c r="B38" s="83"/>
      <c r="C38" s="90"/>
      <c r="D38" s="243"/>
      <c r="E38" s="243"/>
      <c r="F38" s="243"/>
      <c r="G38" s="243"/>
      <c r="H38" s="243"/>
      <c r="I38" s="243"/>
      <c r="J38" s="85"/>
    </row>
    <row r="39" spans="1:10" x14ac:dyDescent="0.25">
      <c r="A39" s="240"/>
      <c r="B39" s="241"/>
      <c r="C39" s="241"/>
      <c r="D39" s="242"/>
      <c r="E39" s="240"/>
      <c r="F39" s="241"/>
      <c r="G39" s="241"/>
      <c r="H39" s="241"/>
      <c r="I39" s="242"/>
      <c r="J39" s="91"/>
    </row>
    <row r="40" spans="1:10" x14ac:dyDescent="0.25">
      <c r="A40" s="82"/>
      <c r="B40" s="83"/>
      <c r="C40" s="90"/>
      <c r="D40" s="101"/>
      <c r="E40" s="243"/>
      <c r="F40" s="243"/>
      <c r="G40" s="243"/>
      <c r="H40" s="243"/>
      <c r="I40" s="84"/>
      <c r="J40" s="85"/>
    </row>
    <row r="41" spans="1:10" x14ac:dyDescent="0.25">
      <c r="A41" s="240"/>
      <c r="B41" s="241"/>
      <c r="C41" s="241"/>
      <c r="D41" s="242"/>
      <c r="E41" s="240"/>
      <c r="F41" s="241"/>
      <c r="G41" s="241"/>
      <c r="H41" s="241"/>
      <c r="I41" s="242"/>
      <c r="J41" s="91"/>
    </row>
    <row r="42" spans="1:10" x14ac:dyDescent="0.25">
      <c r="A42" s="82"/>
      <c r="B42" s="83"/>
      <c r="C42" s="90"/>
      <c r="D42" s="101"/>
      <c r="E42" s="243"/>
      <c r="F42" s="243"/>
      <c r="G42" s="243"/>
      <c r="H42" s="243"/>
      <c r="I42" s="84"/>
      <c r="J42" s="85"/>
    </row>
    <row r="43" spans="1:10" x14ac:dyDescent="0.25">
      <c r="A43" s="240"/>
      <c r="B43" s="241"/>
      <c r="C43" s="241"/>
      <c r="D43" s="242"/>
      <c r="E43" s="240"/>
      <c r="F43" s="241"/>
      <c r="G43" s="241"/>
      <c r="H43" s="241"/>
      <c r="I43" s="242"/>
      <c r="J43" s="91"/>
    </row>
    <row r="44" spans="1:10" x14ac:dyDescent="0.25">
      <c r="A44" s="102"/>
      <c r="B44" s="90"/>
      <c r="C44" s="244"/>
      <c r="D44" s="244"/>
      <c r="E44" s="218"/>
      <c r="F44" s="218"/>
      <c r="G44" s="244"/>
      <c r="H44" s="244"/>
      <c r="I44" s="244"/>
      <c r="J44" s="85"/>
    </row>
    <row r="45" spans="1:10" x14ac:dyDescent="0.25">
      <c r="A45" s="240"/>
      <c r="B45" s="241"/>
      <c r="C45" s="241"/>
      <c r="D45" s="242"/>
      <c r="E45" s="240"/>
      <c r="F45" s="241"/>
      <c r="G45" s="241"/>
      <c r="H45" s="241"/>
      <c r="I45" s="242"/>
      <c r="J45" s="91"/>
    </row>
    <row r="46" spans="1:10" x14ac:dyDescent="0.25">
      <c r="A46" s="102"/>
      <c r="B46" s="90"/>
      <c r="C46" s="90"/>
      <c r="D46" s="83"/>
      <c r="E46" s="245"/>
      <c r="F46" s="245"/>
      <c r="G46" s="244"/>
      <c r="H46" s="244"/>
      <c r="I46" s="83"/>
      <c r="J46" s="85"/>
    </row>
    <row r="47" spans="1:10" x14ac:dyDescent="0.25">
      <c r="A47" s="240"/>
      <c r="B47" s="241"/>
      <c r="C47" s="241"/>
      <c r="D47" s="242"/>
      <c r="E47" s="240"/>
      <c r="F47" s="241"/>
      <c r="G47" s="241"/>
      <c r="H47" s="241"/>
      <c r="I47" s="242"/>
      <c r="J47" s="91"/>
    </row>
    <row r="48" spans="1:10" x14ac:dyDescent="0.25">
      <c r="A48" s="102"/>
      <c r="B48" s="90"/>
      <c r="C48" s="90"/>
      <c r="D48" s="83"/>
      <c r="E48" s="218"/>
      <c r="F48" s="218"/>
      <c r="G48" s="244"/>
      <c r="H48" s="244"/>
      <c r="I48" s="83"/>
      <c r="J48" s="103" t="s">
        <v>30</v>
      </c>
    </row>
    <row r="49" spans="1:10" x14ac:dyDescent="0.25">
      <c r="A49" s="102"/>
      <c r="B49" s="90"/>
      <c r="C49" s="90"/>
      <c r="D49" s="83"/>
      <c r="E49" s="218"/>
      <c r="F49" s="218"/>
      <c r="G49" s="244"/>
      <c r="H49" s="244"/>
      <c r="I49" s="83"/>
      <c r="J49" s="103" t="s">
        <v>31</v>
      </c>
    </row>
    <row r="50" spans="1:10" ht="14.45" customHeight="1" x14ac:dyDescent="0.25">
      <c r="A50" s="212" t="s">
        <v>32</v>
      </c>
      <c r="B50" s="223"/>
      <c r="C50" s="224" t="s">
        <v>517</v>
      </c>
      <c r="D50" s="225"/>
      <c r="E50" s="250" t="s">
        <v>33</v>
      </c>
      <c r="F50" s="251"/>
      <c r="G50" s="229"/>
      <c r="H50" s="230"/>
      <c r="I50" s="230"/>
      <c r="J50" s="231"/>
    </row>
    <row r="51" spans="1:10" x14ac:dyDescent="0.25">
      <c r="A51" s="102"/>
      <c r="B51" s="90"/>
      <c r="C51" s="244"/>
      <c r="D51" s="244"/>
      <c r="E51" s="218"/>
      <c r="F51" s="218"/>
      <c r="G51" s="252" t="s">
        <v>34</v>
      </c>
      <c r="H51" s="252"/>
      <c r="I51" s="252"/>
      <c r="J51" s="74"/>
    </row>
    <row r="52" spans="1:10" ht="13.9" customHeight="1" x14ac:dyDescent="0.25">
      <c r="A52" s="212" t="s">
        <v>35</v>
      </c>
      <c r="B52" s="223"/>
      <c r="C52" s="229" t="s">
        <v>518</v>
      </c>
      <c r="D52" s="230"/>
      <c r="E52" s="230"/>
      <c r="F52" s="230"/>
      <c r="G52" s="230"/>
      <c r="H52" s="230"/>
      <c r="I52" s="230"/>
      <c r="J52" s="231"/>
    </row>
    <row r="53" spans="1:10" x14ac:dyDescent="0.25">
      <c r="A53" s="82"/>
      <c r="B53" s="83"/>
      <c r="C53" s="234" t="s">
        <v>36</v>
      </c>
      <c r="D53" s="234"/>
      <c r="E53" s="234"/>
      <c r="F53" s="234"/>
      <c r="G53" s="234"/>
      <c r="H53" s="234"/>
      <c r="I53" s="234"/>
      <c r="J53" s="85"/>
    </row>
    <row r="54" spans="1:10" x14ac:dyDescent="0.25">
      <c r="A54" s="212" t="s">
        <v>37</v>
      </c>
      <c r="B54" s="223"/>
      <c r="C54" s="246" t="s">
        <v>519</v>
      </c>
      <c r="D54" s="247"/>
      <c r="E54" s="248"/>
      <c r="F54" s="218"/>
      <c r="G54" s="218"/>
      <c r="H54" s="239"/>
      <c r="I54" s="239"/>
      <c r="J54" s="249"/>
    </row>
    <row r="55" spans="1:10" x14ac:dyDescent="0.25">
      <c r="A55" s="82"/>
      <c r="B55" s="83"/>
      <c r="C55" s="90"/>
      <c r="D55" s="83"/>
      <c r="E55" s="218"/>
      <c r="F55" s="218"/>
      <c r="G55" s="218"/>
      <c r="H55" s="218"/>
      <c r="I55" s="83"/>
      <c r="J55" s="85"/>
    </row>
    <row r="56" spans="1:10" ht="14.45" customHeight="1" x14ac:dyDescent="0.25">
      <c r="A56" s="212" t="s">
        <v>38</v>
      </c>
      <c r="B56" s="223"/>
      <c r="C56" s="253" t="s">
        <v>520</v>
      </c>
      <c r="D56" s="254"/>
      <c r="E56" s="254"/>
      <c r="F56" s="254"/>
      <c r="G56" s="254"/>
      <c r="H56" s="254"/>
      <c r="I56" s="254"/>
      <c r="J56" s="255"/>
    </row>
    <row r="57" spans="1:10" x14ac:dyDescent="0.25">
      <c r="A57" s="82"/>
      <c r="B57" s="83"/>
      <c r="C57" s="83"/>
      <c r="D57" s="83"/>
      <c r="E57" s="218"/>
      <c r="F57" s="218"/>
      <c r="G57" s="218"/>
      <c r="H57" s="218"/>
      <c r="I57" s="83"/>
      <c r="J57" s="85"/>
    </row>
    <row r="58" spans="1:10" x14ac:dyDescent="0.25">
      <c r="A58" s="212" t="s">
        <v>39</v>
      </c>
      <c r="B58" s="223"/>
      <c r="C58" s="253" t="s">
        <v>521</v>
      </c>
      <c r="D58" s="254"/>
      <c r="E58" s="254"/>
      <c r="F58" s="254"/>
      <c r="G58" s="254"/>
      <c r="H58" s="254"/>
      <c r="I58" s="254"/>
      <c r="J58" s="255"/>
    </row>
    <row r="59" spans="1:10" ht="14.45" customHeight="1" x14ac:dyDescent="0.25">
      <c r="A59" s="82"/>
      <c r="B59" s="83"/>
      <c r="C59" s="256" t="s">
        <v>40</v>
      </c>
      <c r="D59" s="256"/>
      <c r="E59" s="256"/>
      <c r="F59" s="256"/>
      <c r="G59" s="83"/>
      <c r="H59" s="83"/>
      <c r="I59" s="83"/>
      <c r="J59" s="85"/>
    </row>
    <row r="60" spans="1:10" x14ac:dyDescent="0.25">
      <c r="A60" s="212" t="s">
        <v>41</v>
      </c>
      <c r="B60" s="223"/>
      <c r="C60" s="253" t="s">
        <v>582</v>
      </c>
      <c r="D60" s="254"/>
      <c r="E60" s="254"/>
      <c r="F60" s="254"/>
      <c r="G60" s="254"/>
      <c r="H60" s="254"/>
      <c r="I60" s="254"/>
      <c r="J60" s="255"/>
    </row>
    <row r="61" spans="1:10" ht="14.45" customHeight="1" x14ac:dyDescent="0.25">
      <c r="A61" s="104"/>
      <c r="B61" s="105"/>
      <c r="C61" s="257" t="s">
        <v>42</v>
      </c>
      <c r="D61" s="257"/>
      <c r="E61" s="257"/>
      <c r="F61" s="257"/>
      <c r="G61" s="257"/>
      <c r="H61" s="105"/>
      <c r="I61" s="105"/>
      <c r="J61" s="106"/>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110" zoomScaleNormal="11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61" t="s">
        <v>43</v>
      </c>
      <c r="B1" s="262"/>
      <c r="C1" s="262"/>
      <c r="D1" s="262"/>
      <c r="E1" s="262"/>
      <c r="F1" s="262"/>
      <c r="G1" s="262"/>
      <c r="H1" s="262"/>
      <c r="I1" s="262"/>
    </row>
    <row r="2" spans="1:9" ht="12.75" customHeight="1" x14ac:dyDescent="0.2">
      <c r="A2" s="263" t="s">
        <v>590</v>
      </c>
      <c r="B2" s="264"/>
      <c r="C2" s="264"/>
      <c r="D2" s="264"/>
      <c r="E2" s="264"/>
      <c r="F2" s="264"/>
      <c r="G2" s="264"/>
      <c r="H2" s="264"/>
      <c r="I2" s="264"/>
    </row>
    <row r="3" spans="1:9" x14ac:dyDescent="0.2">
      <c r="A3" s="265" t="s">
        <v>44</v>
      </c>
      <c r="B3" s="266"/>
      <c r="C3" s="266"/>
      <c r="D3" s="266"/>
      <c r="E3" s="266"/>
      <c r="F3" s="266"/>
      <c r="G3" s="266"/>
      <c r="H3" s="266"/>
      <c r="I3" s="266"/>
    </row>
    <row r="4" spans="1:9" x14ac:dyDescent="0.2">
      <c r="A4" s="267" t="s">
        <v>522</v>
      </c>
      <c r="B4" s="268"/>
      <c r="C4" s="268"/>
      <c r="D4" s="268"/>
      <c r="E4" s="268"/>
      <c r="F4" s="268"/>
      <c r="G4" s="268"/>
      <c r="H4" s="268"/>
      <c r="I4" s="269"/>
    </row>
    <row r="5" spans="1:9" ht="45" x14ac:dyDescent="0.2">
      <c r="A5" s="272" t="s">
        <v>45</v>
      </c>
      <c r="B5" s="273"/>
      <c r="C5" s="273"/>
      <c r="D5" s="273"/>
      <c r="E5" s="273"/>
      <c r="F5" s="273"/>
      <c r="G5" s="10" t="s">
        <v>46</v>
      </c>
      <c r="H5" s="12" t="s">
        <v>47</v>
      </c>
      <c r="I5" s="12" t="s">
        <v>48</v>
      </c>
    </row>
    <row r="6" spans="1:9" x14ac:dyDescent="0.2">
      <c r="A6" s="270">
        <v>1</v>
      </c>
      <c r="B6" s="271"/>
      <c r="C6" s="271"/>
      <c r="D6" s="271"/>
      <c r="E6" s="271"/>
      <c r="F6" s="271"/>
      <c r="G6" s="11">
        <v>2</v>
      </c>
      <c r="H6" s="12">
        <v>3</v>
      </c>
      <c r="I6" s="12">
        <v>4</v>
      </c>
    </row>
    <row r="7" spans="1:9" x14ac:dyDescent="0.2">
      <c r="A7" s="274"/>
      <c r="B7" s="274"/>
      <c r="C7" s="274"/>
      <c r="D7" s="274"/>
      <c r="E7" s="274"/>
      <c r="F7" s="274"/>
      <c r="G7" s="274"/>
      <c r="H7" s="274"/>
      <c r="I7" s="274"/>
    </row>
    <row r="8" spans="1:9" ht="12.75" customHeight="1" x14ac:dyDescent="0.2">
      <c r="A8" s="275" t="s">
        <v>49</v>
      </c>
      <c r="B8" s="275"/>
      <c r="C8" s="275"/>
      <c r="D8" s="275"/>
      <c r="E8" s="275"/>
      <c r="F8" s="275"/>
      <c r="G8" s="13">
        <v>1</v>
      </c>
      <c r="H8" s="132">
        <v>0</v>
      </c>
      <c r="I8" s="30">
        <v>0</v>
      </c>
    </row>
    <row r="9" spans="1:9" ht="12.75" customHeight="1" x14ac:dyDescent="0.2">
      <c r="A9" s="260" t="s">
        <v>50</v>
      </c>
      <c r="B9" s="260"/>
      <c r="C9" s="260"/>
      <c r="D9" s="260"/>
      <c r="E9" s="260"/>
      <c r="F9" s="260"/>
      <c r="G9" s="14">
        <v>2</v>
      </c>
      <c r="H9" s="31">
        <f>H10+H17+H27+H38+H43</f>
        <v>195275284</v>
      </c>
      <c r="I9" s="31">
        <f>I10+I17+I27+I38+I43</f>
        <v>185347570</v>
      </c>
    </row>
    <row r="10" spans="1:9" ht="12.75" customHeight="1" x14ac:dyDescent="0.2">
      <c r="A10" s="259" t="s">
        <v>51</v>
      </c>
      <c r="B10" s="259"/>
      <c r="C10" s="259"/>
      <c r="D10" s="259"/>
      <c r="E10" s="259"/>
      <c r="F10" s="259"/>
      <c r="G10" s="14">
        <v>3</v>
      </c>
      <c r="H10" s="31">
        <f>H11+H12+H13+H14+H15+H16</f>
        <v>1079766</v>
      </c>
      <c r="I10" s="31">
        <f>I11+I12+I13+I14+I15+I16</f>
        <v>676850</v>
      </c>
    </row>
    <row r="11" spans="1:9" ht="12.75" customHeight="1" x14ac:dyDescent="0.2">
      <c r="A11" s="258" t="s">
        <v>503</v>
      </c>
      <c r="B11" s="258"/>
      <c r="C11" s="258"/>
      <c r="D11" s="258"/>
      <c r="E11" s="258"/>
      <c r="F11" s="258"/>
      <c r="G11" s="13">
        <v>4</v>
      </c>
      <c r="H11" s="133">
        <v>0</v>
      </c>
      <c r="I11" s="131">
        <v>0</v>
      </c>
    </row>
    <row r="12" spans="1:9" ht="22.9" customHeight="1" x14ac:dyDescent="0.2">
      <c r="A12" s="258" t="s">
        <v>502</v>
      </c>
      <c r="B12" s="258"/>
      <c r="C12" s="258"/>
      <c r="D12" s="258"/>
      <c r="E12" s="258"/>
      <c r="F12" s="258"/>
      <c r="G12" s="13">
        <v>5</v>
      </c>
      <c r="H12" s="133">
        <v>1079766</v>
      </c>
      <c r="I12" s="131">
        <v>676850</v>
      </c>
    </row>
    <row r="13" spans="1:9" ht="12.75" customHeight="1" x14ac:dyDescent="0.2">
      <c r="A13" s="258" t="s">
        <v>52</v>
      </c>
      <c r="B13" s="258"/>
      <c r="C13" s="258"/>
      <c r="D13" s="258"/>
      <c r="E13" s="258"/>
      <c r="F13" s="258"/>
      <c r="G13" s="13">
        <v>6</v>
      </c>
      <c r="H13" s="133">
        <v>0</v>
      </c>
      <c r="I13" s="131">
        <v>0</v>
      </c>
    </row>
    <row r="14" spans="1:9" ht="12.75" customHeight="1" x14ac:dyDescent="0.2">
      <c r="A14" s="258" t="s">
        <v>53</v>
      </c>
      <c r="B14" s="258"/>
      <c r="C14" s="258"/>
      <c r="D14" s="258"/>
      <c r="E14" s="258"/>
      <c r="F14" s="258"/>
      <c r="G14" s="13">
        <v>7</v>
      </c>
      <c r="H14" s="133">
        <v>0</v>
      </c>
      <c r="I14" s="131">
        <v>0</v>
      </c>
    </row>
    <row r="15" spans="1:9" ht="12.75" customHeight="1" x14ac:dyDescent="0.2">
      <c r="A15" s="258" t="s">
        <v>54</v>
      </c>
      <c r="B15" s="258"/>
      <c r="C15" s="258"/>
      <c r="D15" s="258"/>
      <c r="E15" s="258"/>
      <c r="F15" s="258"/>
      <c r="G15" s="13">
        <v>8</v>
      </c>
      <c r="H15" s="133">
        <v>0</v>
      </c>
      <c r="I15" s="131">
        <v>0</v>
      </c>
    </row>
    <row r="16" spans="1:9" ht="12.75" customHeight="1" x14ac:dyDescent="0.2">
      <c r="A16" s="258" t="s">
        <v>55</v>
      </c>
      <c r="B16" s="258"/>
      <c r="C16" s="258"/>
      <c r="D16" s="258"/>
      <c r="E16" s="258"/>
      <c r="F16" s="258"/>
      <c r="G16" s="13">
        <v>9</v>
      </c>
      <c r="H16" s="133">
        <v>0</v>
      </c>
      <c r="I16" s="131">
        <v>0</v>
      </c>
    </row>
    <row r="17" spans="1:9" ht="12.75" customHeight="1" x14ac:dyDescent="0.2">
      <c r="A17" s="259" t="s">
        <v>56</v>
      </c>
      <c r="B17" s="259"/>
      <c r="C17" s="259"/>
      <c r="D17" s="259"/>
      <c r="E17" s="259"/>
      <c r="F17" s="259"/>
      <c r="G17" s="14">
        <v>10</v>
      </c>
      <c r="H17" s="31">
        <f>H18+H19+H20+H21+H22+H23+H24+H25+H26</f>
        <v>158611407</v>
      </c>
      <c r="I17" s="31">
        <f>I18+I19+I20+I21+I22+I23+I24+I25+I26</f>
        <v>148038246</v>
      </c>
    </row>
    <row r="18" spans="1:9" ht="12.75" customHeight="1" x14ac:dyDescent="0.2">
      <c r="A18" s="258" t="s">
        <v>57</v>
      </c>
      <c r="B18" s="258"/>
      <c r="C18" s="258"/>
      <c r="D18" s="258"/>
      <c r="E18" s="258"/>
      <c r="F18" s="258"/>
      <c r="G18" s="13">
        <v>11</v>
      </c>
      <c r="H18" s="134">
        <v>15605344</v>
      </c>
      <c r="I18" s="131">
        <v>15605344</v>
      </c>
    </row>
    <row r="19" spans="1:9" ht="12.75" customHeight="1" x14ac:dyDescent="0.2">
      <c r="A19" s="258" t="s">
        <v>58</v>
      </c>
      <c r="B19" s="258"/>
      <c r="C19" s="258"/>
      <c r="D19" s="258"/>
      <c r="E19" s="258"/>
      <c r="F19" s="258"/>
      <c r="G19" s="13">
        <v>12</v>
      </c>
      <c r="H19" s="134">
        <v>81500293</v>
      </c>
      <c r="I19" s="131">
        <v>78390483</v>
      </c>
    </row>
    <row r="20" spans="1:9" ht="12.75" customHeight="1" x14ac:dyDescent="0.2">
      <c r="A20" s="258" t="s">
        <v>59</v>
      </c>
      <c r="B20" s="258"/>
      <c r="C20" s="258"/>
      <c r="D20" s="258"/>
      <c r="E20" s="258"/>
      <c r="F20" s="258"/>
      <c r="G20" s="13">
        <v>13</v>
      </c>
      <c r="H20" s="134">
        <v>46233527</v>
      </c>
      <c r="I20" s="131">
        <v>38524007</v>
      </c>
    </row>
    <row r="21" spans="1:9" ht="12.75" customHeight="1" x14ac:dyDescent="0.2">
      <c r="A21" s="258" t="s">
        <v>60</v>
      </c>
      <c r="B21" s="258"/>
      <c r="C21" s="258"/>
      <c r="D21" s="258"/>
      <c r="E21" s="258"/>
      <c r="F21" s="258"/>
      <c r="G21" s="13">
        <v>14</v>
      </c>
      <c r="H21" s="134">
        <v>15009657</v>
      </c>
      <c r="I21" s="131">
        <v>13713612</v>
      </c>
    </row>
    <row r="22" spans="1:9" ht="12.75" customHeight="1" x14ac:dyDescent="0.2">
      <c r="A22" s="258" t="s">
        <v>61</v>
      </c>
      <c r="B22" s="258"/>
      <c r="C22" s="258"/>
      <c r="D22" s="258"/>
      <c r="E22" s="258"/>
      <c r="F22" s="258"/>
      <c r="G22" s="13">
        <v>15</v>
      </c>
      <c r="H22" s="134">
        <v>0</v>
      </c>
      <c r="I22" s="131">
        <v>0</v>
      </c>
    </row>
    <row r="23" spans="1:9" ht="12.75" customHeight="1" x14ac:dyDescent="0.2">
      <c r="A23" s="258" t="s">
        <v>62</v>
      </c>
      <c r="B23" s="258"/>
      <c r="C23" s="258"/>
      <c r="D23" s="258"/>
      <c r="E23" s="258"/>
      <c r="F23" s="258"/>
      <c r="G23" s="13">
        <v>16</v>
      </c>
      <c r="H23" s="134">
        <v>0</v>
      </c>
      <c r="I23" s="131">
        <v>0</v>
      </c>
    </row>
    <row r="24" spans="1:9" ht="12.75" customHeight="1" x14ac:dyDescent="0.2">
      <c r="A24" s="258" t="s">
        <v>63</v>
      </c>
      <c r="B24" s="258"/>
      <c r="C24" s="258"/>
      <c r="D24" s="258"/>
      <c r="E24" s="258"/>
      <c r="F24" s="258"/>
      <c r="G24" s="13">
        <v>17</v>
      </c>
      <c r="H24" s="134">
        <v>217724</v>
      </c>
      <c r="I24" s="131">
        <v>1779553</v>
      </c>
    </row>
    <row r="25" spans="1:9" ht="12.75" customHeight="1" x14ac:dyDescent="0.2">
      <c r="A25" s="258" t="s">
        <v>64</v>
      </c>
      <c r="B25" s="258"/>
      <c r="C25" s="258"/>
      <c r="D25" s="258"/>
      <c r="E25" s="258"/>
      <c r="F25" s="258"/>
      <c r="G25" s="13">
        <v>18</v>
      </c>
      <c r="H25" s="134">
        <v>44862</v>
      </c>
      <c r="I25" s="131">
        <v>25247</v>
      </c>
    </row>
    <row r="26" spans="1:9" ht="12.75" customHeight="1" x14ac:dyDescent="0.2">
      <c r="A26" s="258" t="s">
        <v>65</v>
      </c>
      <c r="B26" s="258"/>
      <c r="C26" s="258"/>
      <c r="D26" s="258"/>
      <c r="E26" s="258"/>
      <c r="F26" s="258"/>
      <c r="G26" s="13">
        <v>19</v>
      </c>
      <c r="H26" s="134">
        <v>0</v>
      </c>
      <c r="I26" s="131">
        <v>0</v>
      </c>
    </row>
    <row r="27" spans="1:9" ht="12.75" customHeight="1" x14ac:dyDescent="0.2">
      <c r="A27" s="259" t="s">
        <v>66</v>
      </c>
      <c r="B27" s="259"/>
      <c r="C27" s="259"/>
      <c r="D27" s="259"/>
      <c r="E27" s="259"/>
      <c r="F27" s="259"/>
      <c r="G27" s="14">
        <v>20</v>
      </c>
      <c r="H27" s="31">
        <f>SUM(H28:H37)</f>
        <v>17533295</v>
      </c>
      <c r="I27" s="31">
        <f>SUM(I28:I37)</f>
        <v>12883631</v>
      </c>
    </row>
    <row r="28" spans="1:9" ht="12.75" customHeight="1" x14ac:dyDescent="0.2">
      <c r="A28" s="258" t="s">
        <v>67</v>
      </c>
      <c r="B28" s="258"/>
      <c r="C28" s="258"/>
      <c r="D28" s="258"/>
      <c r="E28" s="258"/>
      <c r="F28" s="258"/>
      <c r="G28" s="13">
        <v>21</v>
      </c>
      <c r="H28" s="135">
        <v>1052798</v>
      </c>
      <c r="I28" s="131">
        <v>1052068</v>
      </c>
    </row>
    <row r="29" spans="1:9" ht="12.75" customHeight="1" x14ac:dyDescent="0.2">
      <c r="A29" s="258" t="s">
        <v>68</v>
      </c>
      <c r="B29" s="258"/>
      <c r="C29" s="258"/>
      <c r="D29" s="258"/>
      <c r="E29" s="258"/>
      <c r="F29" s="258"/>
      <c r="G29" s="13">
        <v>22</v>
      </c>
      <c r="H29" s="135">
        <v>0</v>
      </c>
      <c r="I29" s="131">
        <v>0</v>
      </c>
    </row>
    <row r="30" spans="1:9" ht="12.75" customHeight="1" x14ac:dyDescent="0.2">
      <c r="A30" s="258" t="s">
        <v>69</v>
      </c>
      <c r="B30" s="258"/>
      <c r="C30" s="258"/>
      <c r="D30" s="258"/>
      <c r="E30" s="258"/>
      <c r="F30" s="258"/>
      <c r="G30" s="13">
        <v>23</v>
      </c>
      <c r="H30" s="135">
        <v>48531</v>
      </c>
      <c r="I30" s="131">
        <v>48643</v>
      </c>
    </row>
    <row r="31" spans="1:9" ht="24" customHeight="1" x14ac:dyDescent="0.2">
      <c r="A31" s="258" t="s">
        <v>70</v>
      </c>
      <c r="B31" s="258"/>
      <c r="C31" s="258"/>
      <c r="D31" s="258"/>
      <c r="E31" s="258"/>
      <c r="F31" s="258"/>
      <c r="G31" s="13">
        <v>24</v>
      </c>
      <c r="H31" s="135">
        <v>0</v>
      </c>
      <c r="I31" s="131">
        <v>0</v>
      </c>
    </row>
    <row r="32" spans="1:9" ht="23.45" customHeight="1" x14ac:dyDescent="0.2">
      <c r="A32" s="258" t="s">
        <v>71</v>
      </c>
      <c r="B32" s="258"/>
      <c r="C32" s="258"/>
      <c r="D32" s="258"/>
      <c r="E32" s="258"/>
      <c r="F32" s="258"/>
      <c r="G32" s="13">
        <v>25</v>
      </c>
      <c r="H32" s="135">
        <v>0</v>
      </c>
      <c r="I32" s="131">
        <v>0</v>
      </c>
    </row>
    <row r="33" spans="1:9" ht="21.6" customHeight="1" x14ac:dyDescent="0.2">
      <c r="A33" s="258" t="s">
        <v>72</v>
      </c>
      <c r="B33" s="258"/>
      <c r="C33" s="258"/>
      <c r="D33" s="258"/>
      <c r="E33" s="258"/>
      <c r="F33" s="258"/>
      <c r="G33" s="13">
        <v>26</v>
      </c>
      <c r="H33" s="135">
        <v>0</v>
      </c>
      <c r="I33" s="131">
        <v>0</v>
      </c>
    </row>
    <row r="34" spans="1:9" ht="12.75" customHeight="1" x14ac:dyDescent="0.2">
      <c r="A34" s="258" t="s">
        <v>73</v>
      </c>
      <c r="B34" s="258"/>
      <c r="C34" s="258"/>
      <c r="D34" s="258"/>
      <c r="E34" s="258"/>
      <c r="F34" s="258"/>
      <c r="G34" s="13">
        <v>27</v>
      </c>
      <c r="H34" s="135">
        <v>0</v>
      </c>
      <c r="I34" s="131">
        <v>0</v>
      </c>
    </row>
    <row r="35" spans="1:9" ht="12.75" customHeight="1" x14ac:dyDescent="0.2">
      <c r="A35" s="258" t="s">
        <v>74</v>
      </c>
      <c r="B35" s="258"/>
      <c r="C35" s="258"/>
      <c r="D35" s="258"/>
      <c r="E35" s="258"/>
      <c r="F35" s="258"/>
      <c r="G35" s="13">
        <v>28</v>
      </c>
      <c r="H35" s="135">
        <v>16431966</v>
      </c>
      <c r="I35" s="131">
        <v>11782920</v>
      </c>
    </row>
    <row r="36" spans="1:9" ht="12.75" customHeight="1" x14ac:dyDescent="0.2">
      <c r="A36" s="258" t="s">
        <v>75</v>
      </c>
      <c r="B36" s="258"/>
      <c r="C36" s="258"/>
      <c r="D36" s="258"/>
      <c r="E36" s="258"/>
      <c r="F36" s="258"/>
      <c r="G36" s="13">
        <v>29</v>
      </c>
      <c r="H36" s="135">
        <v>0</v>
      </c>
      <c r="I36" s="131">
        <v>0</v>
      </c>
    </row>
    <row r="37" spans="1:9" ht="12.75" customHeight="1" x14ac:dyDescent="0.2">
      <c r="A37" s="258" t="s">
        <v>76</v>
      </c>
      <c r="B37" s="258"/>
      <c r="C37" s="258"/>
      <c r="D37" s="258"/>
      <c r="E37" s="258"/>
      <c r="F37" s="258"/>
      <c r="G37" s="13">
        <v>30</v>
      </c>
      <c r="H37" s="135">
        <v>0</v>
      </c>
      <c r="I37" s="131">
        <v>0</v>
      </c>
    </row>
    <row r="38" spans="1:9" ht="12.75" customHeight="1" x14ac:dyDescent="0.2">
      <c r="A38" s="259" t="s">
        <v>77</v>
      </c>
      <c r="B38" s="259"/>
      <c r="C38" s="259"/>
      <c r="D38" s="259"/>
      <c r="E38" s="259"/>
      <c r="F38" s="259"/>
      <c r="G38" s="14">
        <v>31</v>
      </c>
      <c r="H38" s="31">
        <f>H39+H40+H41+H42</f>
        <v>5495745</v>
      </c>
      <c r="I38" s="31">
        <f>I39+I40+I41+I42</f>
        <v>3985373</v>
      </c>
    </row>
    <row r="39" spans="1:9" ht="12.75" customHeight="1" x14ac:dyDescent="0.2">
      <c r="A39" s="258" t="s">
        <v>78</v>
      </c>
      <c r="B39" s="258"/>
      <c r="C39" s="258"/>
      <c r="D39" s="258"/>
      <c r="E39" s="258"/>
      <c r="F39" s="258"/>
      <c r="G39" s="13">
        <v>32</v>
      </c>
      <c r="H39" s="136">
        <v>0</v>
      </c>
      <c r="I39" s="30">
        <v>0</v>
      </c>
    </row>
    <row r="40" spans="1:9" ht="27" customHeight="1" x14ac:dyDescent="0.2">
      <c r="A40" s="258" t="s">
        <v>79</v>
      </c>
      <c r="B40" s="258"/>
      <c r="C40" s="258"/>
      <c r="D40" s="258"/>
      <c r="E40" s="258"/>
      <c r="F40" s="258"/>
      <c r="G40" s="13">
        <v>33</v>
      </c>
      <c r="H40" s="136">
        <v>0</v>
      </c>
      <c r="I40" s="30">
        <v>0</v>
      </c>
    </row>
    <row r="41" spans="1:9" ht="12.75" customHeight="1" x14ac:dyDescent="0.2">
      <c r="A41" s="258" t="s">
        <v>80</v>
      </c>
      <c r="B41" s="258"/>
      <c r="C41" s="258"/>
      <c r="D41" s="258"/>
      <c r="E41" s="258"/>
      <c r="F41" s="258"/>
      <c r="G41" s="13">
        <v>34</v>
      </c>
      <c r="H41" s="136">
        <v>5127139</v>
      </c>
      <c r="I41" s="131">
        <v>3626069</v>
      </c>
    </row>
    <row r="42" spans="1:9" ht="12.75" customHeight="1" x14ac:dyDescent="0.2">
      <c r="A42" s="258" t="s">
        <v>81</v>
      </c>
      <c r="B42" s="258"/>
      <c r="C42" s="258"/>
      <c r="D42" s="258"/>
      <c r="E42" s="258"/>
      <c r="F42" s="258"/>
      <c r="G42" s="13">
        <v>35</v>
      </c>
      <c r="H42" s="136">
        <v>368606</v>
      </c>
      <c r="I42" s="131">
        <v>359304</v>
      </c>
    </row>
    <row r="43" spans="1:9" ht="12.75" customHeight="1" x14ac:dyDescent="0.2">
      <c r="A43" s="258" t="s">
        <v>82</v>
      </c>
      <c r="B43" s="258"/>
      <c r="C43" s="258"/>
      <c r="D43" s="258"/>
      <c r="E43" s="258"/>
      <c r="F43" s="258"/>
      <c r="G43" s="13">
        <v>36</v>
      </c>
      <c r="H43" s="136">
        <v>12555071</v>
      </c>
      <c r="I43" s="131">
        <v>19763470</v>
      </c>
    </row>
    <row r="44" spans="1:9" ht="12.75" customHeight="1" x14ac:dyDescent="0.2">
      <c r="A44" s="260" t="s">
        <v>83</v>
      </c>
      <c r="B44" s="260"/>
      <c r="C44" s="260"/>
      <c r="D44" s="260"/>
      <c r="E44" s="260"/>
      <c r="F44" s="260"/>
      <c r="G44" s="14">
        <v>37</v>
      </c>
      <c r="H44" s="31">
        <f>H45+H53+H60+H70</f>
        <v>679244968</v>
      </c>
      <c r="I44" s="31">
        <f>I45+I53+I60+I70</f>
        <v>828296738</v>
      </c>
    </row>
    <row r="45" spans="1:9" ht="12.75" customHeight="1" x14ac:dyDescent="0.2">
      <c r="A45" s="259" t="s">
        <v>84</v>
      </c>
      <c r="B45" s="259"/>
      <c r="C45" s="259"/>
      <c r="D45" s="259"/>
      <c r="E45" s="259"/>
      <c r="F45" s="259"/>
      <c r="G45" s="14">
        <v>38</v>
      </c>
      <c r="H45" s="31">
        <f>SUM(H46:H52)</f>
        <v>89047839</v>
      </c>
      <c r="I45" s="31">
        <f>SUM(I46:I52)</f>
        <v>56144526</v>
      </c>
    </row>
    <row r="46" spans="1:9" ht="12.75" customHeight="1" x14ac:dyDescent="0.2">
      <c r="A46" s="258" t="s">
        <v>85</v>
      </c>
      <c r="B46" s="258"/>
      <c r="C46" s="258"/>
      <c r="D46" s="258"/>
      <c r="E46" s="258"/>
      <c r="F46" s="258"/>
      <c r="G46" s="13">
        <v>39</v>
      </c>
      <c r="H46" s="137">
        <v>0</v>
      </c>
      <c r="I46" s="131">
        <v>22060982</v>
      </c>
    </row>
    <row r="47" spans="1:9" ht="12.75" customHeight="1" x14ac:dyDescent="0.2">
      <c r="A47" s="258" t="s">
        <v>86</v>
      </c>
      <c r="B47" s="258"/>
      <c r="C47" s="258"/>
      <c r="D47" s="258"/>
      <c r="E47" s="258"/>
      <c r="F47" s="258"/>
      <c r="G47" s="13">
        <v>40</v>
      </c>
      <c r="H47" s="137">
        <v>89047839</v>
      </c>
      <c r="I47" s="131">
        <v>34083544</v>
      </c>
    </row>
    <row r="48" spans="1:9" ht="12.75" customHeight="1" x14ac:dyDescent="0.2">
      <c r="A48" s="258" t="s">
        <v>87</v>
      </c>
      <c r="B48" s="258"/>
      <c r="C48" s="258"/>
      <c r="D48" s="258"/>
      <c r="E48" s="258"/>
      <c r="F48" s="258"/>
      <c r="G48" s="13">
        <v>41</v>
      </c>
      <c r="H48" s="137">
        <v>0</v>
      </c>
      <c r="I48" s="30">
        <v>0</v>
      </c>
    </row>
    <row r="49" spans="1:9" ht="12.75" customHeight="1" x14ac:dyDescent="0.2">
      <c r="A49" s="258" t="s">
        <v>88</v>
      </c>
      <c r="B49" s="258"/>
      <c r="C49" s="258"/>
      <c r="D49" s="258"/>
      <c r="E49" s="258"/>
      <c r="F49" s="258"/>
      <c r="G49" s="13">
        <v>42</v>
      </c>
      <c r="H49" s="137">
        <v>0</v>
      </c>
      <c r="I49" s="30">
        <v>0</v>
      </c>
    </row>
    <row r="50" spans="1:9" ht="12.75" customHeight="1" x14ac:dyDescent="0.2">
      <c r="A50" s="258" t="s">
        <v>89</v>
      </c>
      <c r="B50" s="258"/>
      <c r="C50" s="258"/>
      <c r="D50" s="258"/>
      <c r="E50" s="258"/>
      <c r="F50" s="258"/>
      <c r="G50" s="13">
        <v>43</v>
      </c>
      <c r="H50" s="137">
        <v>0</v>
      </c>
      <c r="I50" s="30">
        <v>0</v>
      </c>
    </row>
    <row r="51" spans="1:9" ht="12.75" customHeight="1" x14ac:dyDescent="0.2">
      <c r="A51" s="258" t="s">
        <v>90</v>
      </c>
      <c r="B51" s="258"/>
      <c r="C51" s="258"/>
      <c r="D51" s="258"/>
      <c r="E51" s="258"/>
      <c r="F51" s="258"/>
      <c r="G51" s="13">
        <v>44</v>
      </c>
      <c r="H51" s="137">
        <v>0</v>
      </c>
      <c r="I51" s="30">
        <v>0</v>
      </c>
    </row>
    <row r="52" spans="1:9" ht="12.75" customHeight="1" x14ac:dyDescent="0.2">
      <c r="A52" s="258" t="s">
        <v>91</v>
      </c>
      <c r="B52" s="258"/>
      <c r="C52" s="258"/>
      <c r="D52" s="258"/>
      <c r="E52" s="258"/>
      <c r="F52" s="258"/>
      <c r="G52" s="13">
        <v>45</v>
      </c>
      <c r="H52" s="137">
        <v>0</v>
      </c>
      <c r="I52" s="30">
        <v>0</v>
      </c>
    </row>
    <row r="53" spans="1:9" ht="12.75" customHeight="1" x14ac:dyDescent="0.2">
      <c r="A53" s="259" t="s">
        <v>92</v>
      </c>
      <c r="B53" s="259"/>
      <c r="C53" s="259"/>
      <c r="D53" s="259"/>
      <c r="E53" s="259"/>
      <c r="F53" s="259"/>
      <c r="G53" s="14">
        <v>46</v>
      </c>
      <c r="H53" s="31">
        <f>SUM(H54:H59)</f>
        <v>211581418</v>
      </c>
      <c r="I53" s="31">
        <f>SUM(I54:I59)</f>
        <v>270558718</v>
      </c>
    </row>
    <row r="54" spans="1:9" ht="12.75" customHeight="1" x14ac:dyDescent="0.2">
      <c r="A54" s="258" t="s">
        <v>93</v>
      </c>
      <c r="B54" s="258"/>
      <c r="C54" s="258"/>
      <c r="D54" s="258"/>
      <c r="E54" s="258"/>
      <c r="F54" s="258"/>
      <c r="G54" s="13">
        <v>47</v>
      </c>
      <c r="H54" s="138">
        <v>5786039</v>
      </c>
      <c r="I54" s="131">
        <v>10603402</v>
      </c>
    </row>
    <row r="55" spans="1:9" ht="23.45" customHeight="1" x14ac:dyDescent="0.2">
      <c r="A55" s="258" t="s">
        <v>94</v>
      </c>
      <c r="B55" s="258"/>
      <c r="C55" s="258"/>
      <c r="D55" s="258"/>
      <c r="E55" s="258"/>
      <c r="F55" s="258"/>
      <c r="G55" s="13">
        <v>48</v>
      </c>
      <c r="H55" s="138">
        <v>74392078</v>
      </c>
      <c r="I55" s="131">
        <v>133862344</v>
      </c>
    </row>
    <row r="56" spans="1:9" ht="12.75" customHeight="1" x14ac:dyDescent="0.2">
      <c r="A56" s="258" t="s">
        <v>95</v>
      </c>
      <c r="B56" s="258"/>
      <c r="C56" s="258"/>
      <c r="D56" s="258"/>
      <c r="E56" s="258"/>
      <c r="F56" s="258"/>
      <c r="G56" s="13">
        <v>49</v>
      </c>
      <c r="H56" s="138">
        <v>108484202</v>
      </c>
      <c r="I56" s="131">
        <v>118686422</v>
      </c>
    </row>
    <row r="57" spans="1:9" ht="12.75" customHeight="1" x14ac:dyDescent="0.2">
      <c r="A57" s="258" t="s">
        <v>96</v>
      </c>
      <c r="B57" s="258"/>
      <c r="C57" s="258"/>
      <c r="D57" s="258"/>
      <c r="E57" s="258"/>
      <c r="F57" s="258"/>
      <c r="G57" s="13">
        <v>50</v>
      </c>
      <c r="H57" s="138">
        <v>0</v>
      </c>
      <c r="I57" s="131">
        <v>0</v>
      </c>
    </row>
    <row r="58" spans="1:9" ht="12.75" customHeight="1" x14ac:dyDescent="0.2">
      <c r="A58" s="258" t="s">
        <v>97</v>
      </c>
      <c r="B58" s="258"/>
      <c r="C58" s="258"/>
      <c r="D58" s="258"/>
      <c r="E58" s="258"/>
      <c r="F58" s="258"/>
      <c r="G58" s="13">
        <v>51</v>
      </c>
      <c r="H58" s="138">
        <v>4496122</v>
      </c>
      <c r="I58" s="131">
        <v>362612</v>
      </c>
    </row>
    <row r="59" spans="1:9" ht="12.75" customHeight="1" x14ac:dyDescent="0.2">
      <c r="A59" s="258" t="s">
        <v>98</v>
      </c>
      <c r="B59" s="258"/>
      <c r="C59" s="258"/>
      <c r="D59" s="258"/>
      <c r="E59" s="258"/>
      <c r="F59" s="258"/>
      <c r="G59" s="13">
        <v>52</v>
      </c>
      <c r="H59" s="138">
        <v>18422977</v>
      </c>
      <c r="I59" s="131">
        <v>7043938</v>
      </c>
    </row>
    <row r="60" spans="1:9" ht="12.75" customHeight="1" x14ac:dyDescent="0.2">
      <c r="A60" s="259" t="s">
        <v>99</v>
      </c>
      <c r="B60" s="259"/>
      <c r="C60" s="259"/>
      <c r="D60" s="259"/>
      <c r="E60" s="259"/>
      <c r="F60" s="259"/>
      <c r="G60" s="14">
        <v>53</v>
      </c>
      <c r="H60" s="31">
        <f>SUM(H61:H69)</f>
        <v>46314419</v>
      </c>
      <c r="I60" s="31">
        <f>SUM(I61:I69)</f>
        <v>44408293</v>
      </c>
    </row>
    <row r="61" spans="1:9" ht="12.75" customHeight="1" x14ac:dyDescent="0.2">
      <c r="A61" s="258" t="s">
        <v>100</v>
      </c>
      <c r="B61" s="258"/>
      <c r="C61" s="258"/>
      <c r="D61" s="258"/>
      <c r="E61" s="258"/>
      <c r="F61" s="258"/>
      <c r="G61" s="13">
        <v>54</v>
      </c>
      <c r="H61" s="139">
        <v>0</v>
      </c>
      <c r="I61" s="30">
        <v>0</v>
      </c>
    </row>
    <row r="62" spans="1:9" ht="27.6" customHeight="1" x14ac:dyDescent="0.2">
      <c r="A62" s="258" t="s">
        <v>101</v>
      </c>
      <c r="B62" s="258"/>
      <c r="C62" s="258"/>
      <c r="D62" s="258"/>
      <c r="E62" s="258"/>
      <c r="F62" s="258"/>
      <c r="G62" s="13">
        <v>55</v>
      </c>
      <c r="H62" s="139">
        <v>0</v>
      </c>
      <c r="I62" s="30">
        <v>0</v>
      </c>
    </row>
    <row r="63" spans="1:9" ht="12.75" customHeight="1" x14ac:dyDescent="0.2">
      <c r="A63" s="258" t="s">
        <v>102</v>
      </c>
      <c r="B63" s="258"/>
      <c r="C63" s="258"/>
      <c r="D63" s="258"/>
      <c r="E63" s="258"/>
      <c r="F63" s="258"/>
      <c r="G63" s="13">
        <v>56</v>
      </c>
      <c r="H63" s="139">
        <v>0</v>
      </c>
      <c r="I63" s="131">
        <v>7533959</v>
      </c>
    </row>
    <row r="64" spans="1:9" ht="25.9" customHeight="1" x14ac:dyDescent="0.2">
      <c r="A64" s="258" t="s">
        <v>103</v>
      </c>
      <c r="B64" s="258"/>
      <c r="C64" s="258"/>
      <c r="D64" s="258"/>
      <c r="E64" s="258"/>
      <c r="F64" s="258"/>
      <c r="G64" s="13">
        <v>57</v>
      </c>
      <c r="H64" s="139">
        <v>0</v>
      </c>
      <c r="I64" s="131">
        <v>0</v>
      </c>
    </row>
    <row r="65" spans="1:9" ht="21.6" customHeight="1" x14ac:dyDescent="0.2">
      <c r="A65" s="258" t="s">
        <v>104</v>
      </c>
      <c r="B65" s="258"/>
      <c r="C65" s="258"/>
      <c r="D65" s="258"/>
      <c r="E65" s="258"/>
      <c r="F65" s="258"/>
      <c r="G65" s="13">
        <v>58</v>
      </c>
      <c r="H65" s="139">
        <v>0</v>
      </c>
      <c r="I65" s="131">
        <v>0</v>
      </c>
    </row>
    <row r="66" spans="1:9" ht="21.6" customHeight="1" x14ac:dyDescent="0.2">
      <c r="A66" s="258" t="s">
        <v>105</v>
      </c>
      <c r="B66" s="258"/>
      <c r="C66" s="258"/>
      <c r="D66" s="258"/>
      <c r="E66" s="258"/>
      <c r="F66" s="258"/>
      <c r="G66" s="13">
        <v>59</v>
      </c>
      <c r="H66" s="139">
        <v>0</v>
      </c>
      <c r="I66" s="131">
        <v>0</v>
      </c>
    </row>
    <row r="67" spans="1:9" ht="12.75" customHeight="1" x14ac:dyDescent="0.2">
      <c r="A67" s="258" t="s">
        <v>106</v>
      </c>
      <c r="B67" s="258"/>
      <c r="C67" s="258"/>
      <c r="D67" s="258"/>
      <c r="E67" s="258"/>
      <c r="F67" s="258"/>
      <c r="G67" s="13">
        <v>60</v>
      </c>
      <c r="H67" s="139">
        <v>32997449</v>
      </c>
      <c r="I67" s="131">
        <v>31074334</v>
      </c>
    </row>
    <row r="68" spans="1:9" ht="12.75" customHeight="1" x14ac:dyDescent="0.2">
      <c r="A68" s="258" t="s">
        <v>107</v>
      </c>
      <c r="B68" s="258"/>
      <c r="C68" s="258"/>
      <c r="D68" s="258"/>
      <c r="E68" s="258"/>
      <c r="F68" s="258"/>
      <c r="G68" s="13">
        <v>61</v>
      </c>
      <c r="H68" s="139">
        <v>13316970</v>
      </c>
      <c r="I68" s="131">
        <v>5800000</v>
      </c>
    </row>
    <row r="69" spans="1:9" ht="12.75" customHeight="1" x14ac:dyDescent="0.2">
      <c r="A69" s="258" t="s">
        <v>108</v>
      </c>
      <c r="B69" s="258"/>
      <c r="C69" s="258"/>
      <c r="D69" s="258"/>
      <c r="E69" s="258"/>
      <c r="F69" s="258"/>
      <c r="G69" s="13">
        <v>62</v>
      </c>
      <c r="H69" s="139">
        <v>0</v>
      </c>
      <c r="I69" s="131">
        <v>0</v>
      </c>
    </row>
    <row r="70" spans="1:9" ht="12.75" customHeight="1" x14ac:dyDescent="0.2">
      <c r="A70" s="258" t="s">
        <v>109</v>
      </c>
      <c r="B70" s="258"/>
      <c r="C70" s="258"/>
      <c r="D70" s="258"/>
      <c r="E70" s="258"/>
      <c r="F70" s="258"/>
      <c r="G70" s="13">
        <v>63</v>
      </c>
      <c r="H70" s="139">
        <v>332301292</v>
      </c>
      <c r="I70" s="131">
        <v>457185201</v>
      </c>
    </row>
    <row r="71" spans="1:9" ht="12.75" customHeight="1" x14ac:dyDescent="0.2">
      <c r="A71" s="275" t="s">
        <v>110</v>
      </c>
      <c r="B71" s="275"/>
      <c r="C71" s="275"/>
      <c r="D71" s="275"/>
      <c r="E71" s="275"/>
      <c r="F71" s="275"/>
      <c r="G71" s="13">
        <v>64</v>
      </c>
      <c r="H71" s="139">
        <v>6334220</v>
      </c>
      <c r="I71" s="131">
        <v>8359179</v>
      </c>
    </row>
    <row r="72" spans="1:9" ht="12.75" customHeight="1" x14ac:dyDescent="0.2">
      <c r="A72" s="260" t="s">
        <v>111</v>
      </c>
      <c r="B72" s="260"/>
      <c r="C72" s="260"/>
      <c r="D72" s="260"/>
      <c r="E72" s="260"/>
      <c r="F72" s="260"/>
      <c r="G72" s="14">
        <v>65</v>
      </c>
      <c r="H72" s="31">
        <f>H8+H9+H44+H71</f>
        <v>880854472</v>
      </c>
      <c r="I72" s="31">
        <f>I8+I9+I44+I71</f>
        <v>1022003487</v>
      </c>
    </row>
    <row r="73" spans="1:9" ht="12.75" customHeight="1" x14ac:dyDescent="0.2">
      <c r="A73" s="275" t="s">
        <v>112</v>
      </c>
      <c r="B73" s="275"/>
      <c r="C73" s="275"/>
      <c r="D73" s="275"/>
      <c r="E73" s="275"/>
      <c r="F73" s="275"/>
      <c r="G73" s="13">
        <v>66</v>
      </c>
      <c r="H73" s="30">
        <v>0</v>
      </c>
      <c r="I73" s="30">
        <v>0</v>
      </c>
    </row>
    <row r="74" spans="1:9" x14ac:dyDescent="0.2">
      <c r="A74" s="277" t="s">
        <v>113</v>
      </c>
      <c r="B74" s="278"/>
      <c r="C74" s="278"/>
      <c r="D74" s="278"/>
      <c r="E74" s="278"/>
      <c r="F74" s="278"/>
      <c r="G74" s="278"/>
      <c r="H74" s="278"/>
      <c r="I74" s="278"/>
    </row>
    <row r="75" spans="1:9" ht="12.75" customHeight="1" x14ac:dyDescent="0.2">
      <c r="A75" s="260" t="s">
        <v>114</v>
      </c>
      <c r="B75" s="260"/>
      <c r="C75" s="260"/>
      <c r="D75" s="260"/>
      <c r="E75" s="260"/>
      <c r="F75" s="260"/>
      <c r="G75" s="14">
        <v>67</v>
      </c>
      <c r="H75" s="31">
        <f>H76+H77+H78+H84+H85+H91+H94+H97</f>
        <v>303235757</v>
      </c>
      <c r="I75" s="31">
        <f>I76+I77+I78+I84+I85+I91+I94+I97</f>
        <v>370541531</v>
      </c>
    </row>
    <row r="76" spans="1:9" ht="12.75" customHeight="1" x14ac:dyDescent="0.2">
      <c r="A76" s="258" t="s">
        <v>115</v>
      </c>
      <c r="B76" s="258"/>
      <c r="C76" s="258"/>
      <c r="D76" s="258"/>
      <c r="E76" s="258"/>
      <c r="F76" s="258"/>
      <c r="G76" s="13">
        <v>68</v>
      </c>
      <c r="H76" s="30">
        <v>133165000</v>
      </c>
      <c r="I76" s="30">
        <v>133165000</v>
      </c>
    </row>
    <row r="77" spans="1:9" ht="12.75" customHeight="1" x14ac:dyDescent="0.2">
      <c r="A77" s="258" t="s">
        <v>116</v>
      </c>
      <c r="B77" s="258"/>
      <c r="C77" s="258"/>
      <c r="D77" s="258"/>
      <c r="E77" s="258"/>
      <c r="F77" s="258"/>
      <c r="G77" s="13">
        <v>69</v>
      </c>
      <c r="H77" s="30">
        <v>0</v>
      </c>
      <c r="I77" s="30">
        <v>0</v>
      </c>
    </row>
    <row r="78" spans="1:9" ht="12.75" customHeight="1" x14ac:dyDescent="0.2">
      <c r="A78" s="259" t="s">
        <v>117</v>
      </c>
      <c r="B78" s="259"/>
      <c r="C78" s="259"/>
      <c r="D78" s="259"/>
      <c r="E78" s="259"/>
      <c r="F78" s="259"/>
      <c r="G78" s="14">
        <v>70</v>
      </c>
      <c r="H78" s="31">
        <f>SUM(H79:H83)</f>
        <v>30748156</v>
      </c>
      <c r="I78" s="31">
        <f>SUM(I79:I83)</f>
        <v>29898716</v>
      </c>
    </row>
    <row r="79" spans="1:9" ht="12.75" customHeight="1" x14ac:dyDescent="0.2">
      <c r="A79" s="258" t="s">
        <v>118</v>
      </c>
      <c r="B79" s="258"/>
      <c r="C79" s="258"/>
      <c r="D79" s="258"/>
      <c r="E79" s="258"/>
      <c r="F79" s="258"/>
      <c r="G79" s="13">
        <v>71</v>
      </c>
      <c r="H79" s="140">
        <v>6658250</v>
      </c>
      <c r="I79" s="131">
        <v>6658250</v>
      </c>
    </row>
    <row r="80" spans="1:9" ht="12.75" customHeight="1" x14ac:dyDescent="0.2">
      <c r="A80" s="258" t="s">
        <v>119</v>
      </c>
      <c r="B80" s="258"/>
      <c r="C80" s="258"/>
      <c r="D80" s="258"/>
      <c r="E80" s="258"/>
      <c r="F80" s="258"/>
      <c r="G80" s="13">
        <v>72</v>
      </c>
      <c r="H80" s="140">
        <v>36511836</v>
      </c>
      <c r="I80" s="131">
        <v>40330606</v>
      </c>
    </row>
    <row r="81" spans="1:9" ht="12.75" customHeight="1" x14ac:dyDescent="0.2">
      <c r="A81" s="258" t="s">
        <v>120</v>
      </c>
      <c r="B81" s="258"/>
      <c r="C81" s="258"/>
      <c r="D81" s="258"/>
      <c r="E81" s="258"/>
      <c r="F81" s="258"/>
      <c r="G81" s="13">
        <v>73</v>
      </c>
      <c r="H81" s="140">
        <v>-12421930</v>
      </c>
      <c r="I81" s="131">
        <v>-17090140</v>
      </c>
    </row>
    <row r="82" spans="1:9" ht="12.75" customHeight="1" x14ac:dyDescent="0.2">
      <c r="A82" s="258" t="s">
        <v>121</v>
      </c>
      <c r="B82" s="258"/>
      <c r="C82" s="258"/>
      <c r="D82" s="258"/>
      <c r="E82" s="258"/>
      <c r="F82" s="258"/>
      <c r="G82" s="13">
        <v>74</v>
      </c>
      <c r="H82" s="140">
        <v>0</v>
      </c>
      <c r="I82" s="30">
        <v>0</v>
      </c>
    </row>
    <row r="83" spans="1:9" ht="12.75" customHeight="1" x14ac:dyDescent="0.2">
      <c r="A83" s="258" t="s">
        <v>122</v>
      </c>
      <c r="B83" s="258"/>
      <c r="C83" s="258"/>
      <c r="D83" s="258"/>
      <c r="E83" s="258"/>
      <c r="F83" s="258"/>
      <c r="G83" s="13">
        <v>75</v>
      </c>
      <c r="H83" s="140">
        <v>0</v>
      </c>
      <c r="I83" s="30">
        <v>0</v>
      </c>
    </row>
    <row r="84" spans="1:9" ht="12.75" customHeight="1" x14ac:dyDescent="0.2">
      <c r="A84" s="276" t="s">
        <v>123</v>
      </c>
      <c r="B84" s="276"/>
      <c r="C84" s="276"/>
      <c r="D84" s="276"/>
      <c r="E84" s="276"/>
      <c r="F84" s="276"/>
      <c r="G84" s="108">
        <v>76</v>
      </c>
      <c r="H84" s="141">
        <v>0</v>
      </c>
      <c r="I84" s="109">
        <v>0</v>
      </c>
    </row>
    <row r="85" spans="1:9" ht="12.75" customHeight="1" x14ac:dyDescent="0.2">
      <c r="A85" s="259" t="s">
        <v>397</v>
      </c>
      <c r="B85" s="259"/>
      <c r="C85" s="259"/>
      <c r="D85" s="259"/>
      <c r="E85" s="259"/>
      <c r="F85" s="259"/>
      <c r="G85" s="14">
        <v>77</v>
      </c>
      <c r="H85" s="31">
        <f>H86+H87+H88+H89+H90</f>
        <v>0</v>
      </c>
      <c r="I85" s="31">
        <f>I86+I87+I88+I89+I90</f>
        <v>0</v>
      </c>
    </row>
    <row r="86" spans="1:9" ht="25.5" customHeight="1" x14ac:dyDescent="0.2">
      <c r="A86" s="258" t="s">
        <v>398</v>
      </c>
      <c r="B86" s="258"/>
      <c r="C86" s="258"/>
      <c r="D86" s="258"/>
      <c r="E86" s="258"/>
      <c r="F86" s="258"/>
      <c r="G86" s="13">
        <v>78</v>
      </c>
      <c r="H86" s="30">
        <v>0</v>
      </c>
      <c r="I86" s="30">
        <v>0</v>
      </c>
    </row>
    <row r="87" spans="1:9" ht="12.75" customHeight="1" x14ac:dyDescent="0.2">
      <c r="A87" s="258" t="s">
        <v>124</v>
      </c>
      <c r="B87" s="258"/>
      <c r="C87" s="258"/>
      <c r="D87" s="258"/>
      <c r="E87" s="258"/>
      <c r="F87" s="258"/>
      <c r="G87" s="13">
        <v>79</v>
      </c>
      <c r="H87" s="30">
        <v>0</v>
      </c>
      <c r="I87" s="30">
        <v>0</v>
      </c>
    </row>
    <row r="88" spans="1:9" ht="12.75" customHeight="1" x14ac:dyDescent="0.2">
      <c r="A88" s="258" t="s">
        <v>125</v>
      </c>
      <c r="B88" s="258"/>
      <c r="C88" s="258"/>
      <c r="D88" s="258"/>
      <c r="E88" s="258"/>
      <c r="F88" s="258"/>
      <c r="G88" s="13">
        <v>80</v>
      </c>
      <c r="H88" s="30">
        <v>0</v>
      </c>
      <c r="I88" s="30">
        <v>0</v>
      </c>
    </row>
    <row r="89" spans="1:9" ht="12.75" customHeight="1" x14ac:dyDescent="0.2">
      <c r="A89" s="258" t="s">
        <v>399</v>
      </c>
      <c r="B89" s="258"/>
      <c r="C89" s="258"/>
      <c r="D89" s="258"/>
      <c r="E89" s="258"/>
      <c r="F89" s="258"/>
      <c r="G89" s="13">
        <v>81</v>
      </c>
      <c r="H89" s="30">
        <v>0</v>
      </c>
      <c r="I89" s="30">
        <v>0</v>
      </c>
    </row>
    <row r="90" spans="1:9" ht="25.5" customHeight="1" x14ac:dyDescent="0.2">
      <c r="A90" s="258" t="s">
        <v>400</v>
      </c>
      <c r="B90" s="258"/>
      <c r="C90" s="258"/>
      <c r="D90" s="258"/>
      <c r="E90" s="258"/>
      <c r="F90" s="258"/>
      <c r="G90" s="13">
        <v>82</v>
      </c>
      <c r="H90" s="30">
        <v>0</v>
      </c>
      <c r="I90" s="30">
        <v>0</v>
      </c>
    </row>
    <row r="91" spans="1:9" ht="24" customHeight="1" x14ac:dyDescent="0.2">
      <c r="A91" s="259" t="s">
        <v>401</v>
      </c>
      <c r="B91" s="259"/>
      <c r="C91" s="259"/>
      <c r="D91" s="259"/>
      <c r="E91" s="259"/>
      <c r="F91" s="259"/>
      <c r="G91" s="14">
        <v>83</v>
      </c>
      <c r="H91" s="31">
        <f>H92-H93</f>
        <v>24115606</v>
      </c>
      <c r="I91" s="31">
        <f>I92-I93</f>
        <v>59959054</v>
      </c>
    </row>
    <row r="92" spans="1:9" ht="12.75" customHeight="1" x14ac:dyDescent="0.2">
      <c r="A92" s="258" t="s">
        <v>126</v>
      </c>
      <c r="B92" s="258"/>
      <c r="C92" s="258"/>
      <c r="D92" s="258"/>
      <c r="E92" s="258"/>
      <c r="F92" s="258"/>
      <c r="G92" s="13">
        <v>84</v>
      </c>
      <c r="H92" s="142">
        <v>24115606</v>
      </c>
      <c r="I92" s="131">
        <v>59959054</v>
      </c>
    </row>
    <row r="93" spans="1:9" ht="12.75" customHeight="1" x14ac:dyDescent="0.2">
      <c r="A93" s="258" t="s">
        <v>127</v>
      </c>
      <c r="B93" s="258"/>
      <c r="C93" s="258"/>
      <c r="D93" s="258"/>
      <c r="E93" s="258"/>
      <c r="F93" s="258"/>
      <c r="G93" s="13">
        <v>85</v>
      </c>
      <c r="H93" s="30">
        <v>0</v>
      </c>
      <c r="I93" s="30">
        <v>0</v>
      </c>
    </row>
    <row r="94" spans="1:9" ht="12.75" customHeight="1" x14ac:dyDescent="0.2">
      <c r="A94" s="259" t="s">
        <v>402</v>
      </c>
      <c r="B94" s="259"/>
      <c r="C94" s="259"/>
      <c r="D94" s="259"/>
      <c r="E94" s="259"/>
      <c r="F94" s="259"/>
      <c r="G94" s="14">
        <v>86</v>
      </c>
      <c r="H94" s="31">
        <f>H95-H96</f>
        <v>115206995</v>
      </c>
      <c r="I94" s="31">
        <f>I95-I96</f>
        <v>147518761</v>
      </c>
    </row>
    <row r="95" spans="1:9" ht="12.75" customHeight="1" x14ac:dyDescent="0.2">
      <c r="A95" s="258" t="s">
        <v>128</v>
      </c>
      <c r="B95" s="258"/>
      <c r="C95" s="258"/>
      <c r="D95" s="258"/>
      <c r="E95" s="258"/>
      <c r="F95" s="258"/>
      <c r="G95" s="13">
        <v>87</v>
      </c>
      <c r="H95" s="143">
        <v>115206995</v>
      </c>
      <c r="I95" s="131">
        <v>147518761</v>
      </c>
    </row>
    <row r="96" spans="1:9" ht="12.75" customHeight="1" x14ac:dyDescent="0.2">
      <c r="A96" s="258" t="s">
        <v>129</v>
      </c>
      <c r="B96" s="258"/>
      <c r="C96" s="258"/>
      <c r="D96" s="258"/>
      <c r="E96" s="258"/>
      <c r="F96" s="258"/>
      <c r="G96" s="13">
        <v>88</v>
      </c>
      <c r="H96" s="30">
        <v>0</v>
      </c>
      <c r="I96" s="30">
        <v>0</v>
      </c>
    </row>
    <row r="97" spans="1:9" ht="12.75" customHeight="1" x14ac:dyDescent="0.2">
      <c r="A97" s="258" t="s">
        <v>130</v>
      </c>
      <c r="B97" s="258"/>
      <c r="C97" s="258"/>
      <c r="D97" s="258"/>
      <c r="E97" s="258"/>
      <c r="F97" s="258"/>
      <c r="G97" s="13">
        <v>89</v>
      </c>
      <c r="H97" s="30">
        <v>0</v>
      </c>
      <c r="I97" s="30">
        <v>0</v>
      </c>
    </row>
    <row r="98" spans="1:9" ht="12.75" customHeight="1" x14ac:dyDescent="0.2">
      <c r="A98" s="260" t="s">
        <v>403</v>
      </c>
      <c r="B98" s="260"/>
      <c r="C98" s="260"/>
      <c r="D98" s="260"/>
      <c r="E98" s="260"/>
      <c r="F98" s="260"/>
      <c r="G98" s="14">
        <v>90</v>
      </c>
      <c r="H98" s="31">
        <f>SUM(H99:H104)</f>
        <v>6102034</v>
      </c>
      <c r="I98" s="31">
        <f>SUM(I99:I104)</f>
        <v>5782328</v>
      </c>
    </row>
    <row r="99" spans="1:9" ht="31.9" customHeight="1" x14ac:dyDescent="0.2">
      <c r="A99" s="258" t="s">
        <v>131</v>
      </c>
      <c r="B99" s="258"/>
      <c r="C99" s="258"/>
      <c r="D99" s="258"/>
      <c r="E99" s="258"/>
      <c r="F99" s="258"/>
      <c r="G99" s="13">
        <v>91</v>
      </c>
      <c r="H99" s="144">
        <v>6102034</v>
      </c>
      <c r="I99" s="131">
        <v>5782328</v>
      </c>
    </row>
    <row r="100" spans="1:9" ht="12.75" customHeight="1" x14ac:dyDescent="0.2">
      <c r="A100" s="258" t="s">
        <v>132</v>
      </c>
      <c r="B100" s="258"/>
      <c r="C100" s="258"/>
      <c r="D100" s="258"/>
      <c r="E100" s="258"/>
      <c r="F100" s="258"/>
      <c r="G100" s="13">
        <v>92</v>
      </c>
      <c r="H100" s="144">
        <v>0</v>
      </c>
      <c r="I100" s="30">
        <v>0</v>
      </c>
    </row>
    <row r="101" spans="1:9" ht="12.75" customHeight="1" x14ac:dyDescent="0.2">
      <c r="A101" s="258" t="s">
        <v>133</v>
      </c>
      <c r="B101" s="258"/>
      <c r="C101" s="258"/>
      <c r="D101" s="258"/>
      <c r="E101" s="258"/>
      <c r="F101" s="258"/>
      <c r="G101" s="13">
        <v>93</v>
      </c>
      <c r="H101" s="144">
        <v>0</v>
      </c>
      <c r="I101" s="146">
        <v>0</v>
      </c>
    </row>
    <row r="102" spans="1:9" ht="12.75" customHeight="1" x14ac:dyDescent="0.2">
      <c r="A102" s="258" t="s">
        <v>134</v>
      </c>
      <c r="B102" s="258"/>
      <c r="C102" s="258"/>
      <c r="D102" s="258"/>
      <c r="E102" s="258"/>
      <c r="F102" s="258"/>
      <c r="G102" s="13">
        <v>94</v>
      </c>
      <c r="H102" s="144">
        <v>0</v>
      </c>
      <c r="I102" s="30">
        <v>0</v>
      </c>
    </row>
    <row r="103" spans="1:9" ht="12.75" customHeight="1" x14ac:dyDescent="0.2">
      <c r="A103" s="258" t="s">
        <v>135</v>
      </c>
      <c r="B103" s="258"/>
      <c r="C103" s="258"/>
      <c r="D103" s="258"/>
      <c r="E103" s="258"/>
      <c r="F103" s="258"/>
      <c r="G103" s="13">
        <v>95</v>
      </c>
      <c r="H103" s="144">
        <v>0</v>
      </c>
      <c r="I103" s="30">
        <v>0</v>
      </c>
    </row>
    <row r="104" spans="1:9" ht="12.75" customHeight="1" x14ac:dyDescent="0.2">
      <c r="A104" s="258" t="s">
        <v>136</v>
      </c>
      <c r="B104" s="258"/>
      <c r="C104" s="258"/>
      <c r="D104" s="258"/>
      <c r="E104" s="258"/>
      <c r="F104" s="258"/>
      <c r="G104" s="13">
        <v>96</v>
      </c>
      <c r="H104" s="144">
        <v>0</v>
      </c>
      <c r="I104" s="30">
        <v>0</v>
      </c>
    </row>
    <row r="105" spans="1:9" ht="12.75" customHeight="1" x14ac:dyDescent="0.2">
      <c r="A105" s="260" t="s">
        <v>404</v>
      </c>
      <c r="B105" s="260"/>
      <c r="C105" s="260"/>
      <c r="D105" s="260"/>
      <c r="E105" s="260"/>
      <c r="F105" s="260"/>
      <c r="G105" s="14">
        <v>97</v>
      </c>
      <c r="H105" s="31">
        <f>SUM(H106:H116)</f>
        <v>38738280</v>
      </c>
      <c r="I105" s="31">
        <f>SUM(I106:I116)</f>
        <v>25887761</v>
      </c>
    </row>
    <row r="106" spans="1:9" ht="12.75" customHeight="1" x14ac:dyDescent="0.2">
      <c r="A106" s="258" t="s">
        <v>137</v>
      </c>
      <c r="B106" s="258"/>
      <c r="C106" s="258"/>
      <c r="D106" s="258"/>
      <c r="E106" s="258"/>
      <c r="F106" s="258"/>
      <c r="G106" s="13">
        <v>98</v>
      </c>
      <c r="H106" s="145">
        <v>0</v>
      </c>
      <c r="I106" s="30">
        <v>0</v>
      </c>
    </row>
    <row r="107" spans="1:9" ht="24.6" customHeight="1" x14ac:dyDescent="0.2">
      <c r="A107" s="258" t="s">
        <v>138</v>
      </c>
      <c r="B107" s="258"/>
      <c r="C107" s="258"/>
      <c r="D107" s="258"/>
      <c r="E107" s="258"/>
      <c r="F107" s="258"/>
      <c r="G107" s="13">
        <v>99</v>
      </c>
      <c r="H107" s="145">
        <v>0</v>
      </c>
      <c r="I107" s="30">
        <v>0</v>
      </c>
    </row>
    <row r="108" spans="1:9" ht="12.75" customHeight="1" x14ac:dyDescent="0.2">
      <c r="A108" s="258" t="s">
        <v>139</v>
      </c>
      <c r="B108" s="258"/>
      <c r="C108" s="258"/>
      <c r="D108" s="258"/>
      <c r="E108" s="258"/>
      <c r="F108" s="258"/>
      <c r="G108" s="13">
        <v>100</v>
      </c>
      <c r="H108" s="145">
        <v>0</v>
      </c>
      <c r="I108" s="30">
        <v>0</v>
      </c>
    </row>
    <row r="109" spans="1:9" ht="21.6" customHeight="1" x14ac:dyDescent="0.2">
      <c r="A109" s="258" t="s">
        <v>140</v>
      </c>
      <c r="B109" s="258"/>
      <c r="C109" s="258"/>
      <c r="D109" s="258"/>
      <c r="E109" s="258"/>
      <c r="F109" s="258"/>
      <c r="G109" s="13">
        <v>101</v>
      </c>
      <c r="H109" s="145">
        <v>0</v>
      </c>
      <c r="I109" s="30">
        <v>0</v>
      </c>
    </row>
    <row r="110" spans="1:9" ht="12.75" customHeight="1" x14ac:dyDescent="0.2">
      <c r="A110" s="258" t="s">
        <v>141</v>
      </c>
      <c r="B110" s="258"/>
      <c r="C110" s="258"/>
      <c r="D110" s="258"/>
      <c r="E110" s="258"/>
      <c r="F110" s="258"/>
      <c r="G110" s="13">
        <v>102</v>
      </c>
      <c r="H110" s="145">
        <v>0</v>
      </c>
      <c r="I110" s="30">
        <v>0</v>
      </c>
    </row>
    <row r="111" spans="1:9" ht="12.75" customHeight="1" x14ac:dyDescent="0.2">
      <c r="A111" s="258" t="s">
        <v>142</v>
      </c>
      <c r="B111" s="258"/>
      <c r="C111" s="258"/>
      <c r="D111" s="258"/>
      <c r="E111" s="258"/>
      <c r="F111" s="258"/>
      <c r="G111" s="13">
        <v>103</v>
      </c>
      <c r="H111" s="145">
        <v>38295580</v>
      </c>
      <c r="I111" s="131">
        <v>25887761</v>
      </c>
    </row>
    <row r="112" spans="1:9" ht="12.75" customHeight="1" x14ac:dyDescent="0.2">
      <c r="A112" s="258" t="s">
        <v>143</v>
      </c>
      <c r="B112" s="258"/>
      <c r="C112" s="258"/>
      <c r="D112" s="258"/>
      <c r="E112" s="258"/>
      <c r="F112" s="258"/>
      <c r="G112" s="13">
        <v>104</v>
      </c>
      <c r="H112" s="145">
        <v>0</v>
      </c>
      <c r="I112" s="30">
        <v>0</v>
      </c>
    </row>
    <row r="113" spans="1:9" ht="12.75" customHeight="1" x14ac:dyDescent="0.2">
      <c r="A113" s="258" t="s">
        <v>144</v>
      </c>
      <c r="B113" s="258"/>
      <c r="C113" s="258"/>
      <c r="D113" s="258"/>
      <c r="E113" s="258"/>
      <c r="F113" s="258"/>
      <c r="G113" s="13">
        <v>105</v>
      </c>
      <c r="H113" s="145">
        <v>0</v>
      </c>
      <c r="I113" s="30">
        <v>0</v>
      </c>
    </row>
    <row r="114" spans="1:9" ht="12.75" customHeight="1" x14ac:dyDescent="0.2">
      <c r="A114" s="258" t="s">
        <v>145</v>
      </c>
      <c r="B114" s="258"/>
      <c r="C114" s="258"/>
      <c r="D114" s="258"/>
      <c r="E114" s="258"/>
      <c r="F114" s="258"/>
      <c r="G114" s="13">
        <v>106</v>
      </c>
      <c r="H114" s="145">
        <v>0</v>
      </c>
      <c r="I114" s="30">
        <v>0</v>
      </c>
    </row>
    <row r="115" spans="1:9" ht="12.75" customHeight="1" x14ac:dyDescent="0.2">
      <c r="A115" s="258" t="s">
        <v>146</v>
      </c>
      <c r="B115" s="258"/>
      <c r="C115" s="258"/>
      <c r="D115" s="258"/>
      <c r="E115" s="258"/>
      <c r="F115" s="258"/>
      <c r="G115" s="13">
        <v>107</v>
      </c>
      <c r="H115" s="145">
        <v>442700</v>
      </c>
      <c r="I115" s="30">
        <v>0</v>
      </c>
    </row>
    <row r="116" spans="1:9" ht="12.75" customHeight="1" x14ac:dyDescent="0.2">
      <c r="A116" s="258" t="s">
        <v>147</v>
      </c>
      <c r="B116" s="258"/>
      <c r="C116" s="258"/>
      <c r="D116" s="258"/>
      <c r="E116" s="258"/>
      <c r="F116" s="258"/>
      <c r="G116" s="13">
        <v>108</v>
      </c>
      <c r="H116" s="145">
        <v>0</v>
      </c>
      <c r="I116" s="30">
        <v>0</v>
      </c>
    </row>
    <row r="117" spans="1:9" ht="12.75" customHeight="1" x14ac:dyDescent="0.2">
      <c r="A117" s="260" t="s">
        <v>405</v>
      </c>
      <c r="B117" s="260"/>
      <c r="C117" s="260"/>
      <c r="D117" s="260"/>
      <c r="E117" s="260"/>
      <c r="F117" s="260"/>
      <c r="G117" s="14">
        <v>109</v>
      </c>
      <c r="H117" s="31">
        <f>SUM(H118:H131)</f>
        <v>246632690</v>
      </c>
      <c r="I117" s="31">
        <f>SUM(I118:I131)</f>
        <v>322784650</v>
      </c>
    </row>
    <row r="118" spans="1:9" ht="12.75" customHeight="1" x14ac:dyDescent="0.2">
      <c r="A118" s="258" t="s">
        <v>148</v>
      </c>
      <c r="B118" s="258"/>
      <c r="C118" s="258"/>
      <c r="D118" s="258"/>
      <c r="E118" s="258"/>
      <c r="F118" s="258"/>
      <c r="G118" s="13">
        <v>110</v>
      </c>
      <c r="H118" s="146">
        <v>1821627</v>
      </c>
      <c r="I118" s="131">
        <v>3131149</v>
      </c>
    </row>
    <row r="119" spans="1:9" ht="22.15" customHeight="1" x14ac:dyDescent="0.2">
      <c r="A119" s="258" t="s">
        <v>149</v>
      </c>
      <c r="B119" s="258"/>
      <c r="C119" s="258"/>
      <c r="D119" s="258"/>
      <c r="E119" s="258"/>
      <c r="F119" s="258"/>
      <c r="G119" s="13">
        <v>111</v>
      </c>
      <c r="H119" s="146">
        <v>0</v>
      </c>
      <c r="I119" s="131">
        <v>0</v>
      </c>
    </row>
    <row r="120" spans="1:9" ht="12.75" customHeight="1" x14ac:dyDescent="0.2">
      <c r="A120" s="258" t="s">
        <v>150</v>
      </c>
      <c r="B120" s="258"/>
      <c r="C120" s="258"/>
      <c r="D120" s="258"/>
      <c r="E120" s="258"/>
      <c r="F120" s="258"/>
      <c r="G120" s="13">
        <v>112</v>
      </c>
      <c r="H120" s="146">
        <v>3975002</v>
      </c>
      <c r="I120" s="131">
        <v>41845431</v>
      </c>
    </row>
    <row r="121" spans="1:9" ht="23.45" customHeight="1" x14ac:dyDescent="0.2">
      <c r="A121" s="258" t="s">
        <v>151</v>
      </c>
      <c r="B121" s="258"/>
      <c r="C121" s="258"/>
      <c r="D121" s="258"/>
      <c r="E121" s="258"/>
      <c r="F121" s="258"/>
      <c r="G121" s="13">
        <v>113</v>
      </c>
      <c r="H121" s="146">
        <v>0</v>
      </c>
      <c r="I121" s="131">
        <v>0</v>
      </c>
    </row>
    <row r="122" spans="1:9" ht="12.75" customHeight="1" x14ac:dyDescent="0.2">
      <c r="A122" s="258" t="s">
        <v>152</v>
      </c>
      <c r="B122" s="258"/>
      <c r="C122" s="258"/>
      <c r="D122" s="258"/>
      <c r="E122" s="258"/>
      <c r="F122" s="258"/>
      <c r="G122" s="13">
        <v>114</v>
      </c>
      <c r="H122" s="146">
        <v>0</v>
      </c>
      <c r="I122" s="131">
        <v>0</v>
      </c>
    </row>
    <row r="123" spans="1:9" ht="12.75" customHeight="1" x14ac:dyDescent="0.2">
      <c r="A123" s="258" t="s">
        <v>153</v>
      </c>
      <c r="B123" s="258"/>
      <c r="C123" s="258"/>
      <c r="D123" s="258"/>
      <c r="E123" s="258"/>
      <c r="F123" s="258"/>
      <c r="G123" s="13">
        <v>115</v>
      </c>
      <c r="H123" s="146">
        <v>22221607</v>
      </c>
      <c r="I123" s="131">
        <v>20943128</v>
      </c>
    </row>
    <row r="124" spans="1:9" ht="12.75" customHeight="1" x14ac:dyDescent="0.2">
      <c r="A124" s="258" t="s">
        <v>154</v>
      </c>
      <c r="B124" s="258"/>
      <c r="C124" s="258"/>
      <c r="D124" s="258"/>
      <c r="E124" s="258"/>
      <c r="F124" s="258"/>
      <c r="G124" s="13">
        <v>116</v>
      </c>
      <c r="H124" s="146">
        <v>52527993</v>
      </c>
      <c r="I124" s="131">
        <v>17089952</v>
      </c>
    </row>
    <row r="125" spans="1:9" ht="12.75" customHeight="1" x14ac:dyDescent="0.2">
      <c r="A125" s="258" t="s">
        <v>155</v>
      </c>
      <c r="B125" s="258"/>
      <c r="C125" s="258"/>
      <c r="D125" s="258"/>
      <c r="E125" s="258"/>
      <c r="F125" s="258"/>
      <c r="G125" s="13">
        <v>117</v>
      </c>
      <c r="H125" s="146">
        <v>14406438</v>
      </c>
      <c r="I125" s="131">
        <v>47241603</v>
      </c>
    </row>
    <row r="126" spans="1:9" x14ac:dyDescent="0.2">
      <c r="A126" s="258" t="s">
        <v>156</v>
      </c>
      <c r="B126" s="258"/>
      <c r="C126" s="258"/>
      <c r="D126" s="258"/>
      <c r="E126" s="258"/>
      <c r="F126" s="258"/>
      <c r="G126" s="13">
        <v>118</v>
      </c>
      <c r="H126" s="146">
        <v>0</v>
      </c>
      <c r="I126" s="131">
        <v>0</v>
      </c>
    </row>
    <row r="127" spans="1:9" x14ac:dyDescent="0.2">
      <c r="A127" s="258" t="s">
        <v>157</v>
      </c>
      <c r="B127" s="258"/>
      <c r="C127" s="258"/>
      <c r="D127" s="258"/>
      <c r="E127" s="258"/>
      <c r="F127" s="258"/>
      <c r="G127" s="13">
        <v>119</v>
      </c>
      <c r="H127" s="146">
        <v>111900908</v>
      </c>
      <c r="I127" s="131">
        <v>137157860</v>
      </c>
    </row>
    <row r="128" spans="1:9" x14ac:dyDescent="0.2">
      <c r="A128" s="258" t="s">
        <v>158</v>
      </c>
      <c r="B128" s="258"/>
      <c r="C128" s="258"/>
      <c r="D128" s="258"/>
      <c r="E128" s="258"/>
      <c r="F128" s="258"/>
      <c r="G128" s="13">
        <v>120</v>
      </c>
      <c r="H128" s="146">
        <v>26471734</v>
      </c>
      <c r="I128" s="131">
        <v>39604097</v>
      </c>
    </row>
    <row r="129" spans="1:9" x14ac:dyDescent="0.2">
      <c r="A129" s="258" t="s">
        <v>159</v>
      </c>
      <c r="B129" s="258"/>
      <c r="C129" s="258"/>
      <c r="D129" s="258"/>
      <c r="E129" s="258"/>
      <c r="F129" s="258"/>
      <c r="G129" s="13">
        <v>121</v>
      </c>
      <c r="H129" s="146">
        <v>0</v>
      </c>
      <c r="I129" s="131">
        <v>0</v>
      </c>
    </row>
    <row r="130" spans="1:9" x14ac:dyDescent="0.2">
      <c r="A130" s="258" t="s">
        <v>160</v>
      </c>
      <c r="B130" s="258"/>
      <c r="C130" s="258"/>
      <c r="D130" s="258"/>
      <c r="E130" s="258"/>
      <c r="F130" s="258"/>
      <c r="G130" s="13">
        <v>122</v>
      </c>
      <c r="H130" s="146">
        <v>0</v>
      </c>
      <c r="I130" s="131">
        <v>0</v>
      </c>
    </row>
    <row r="131" spans="1:9" x14ac:dyDescent="0.2">
      <c r="A131" s="258" t="s">
        <v>161</v>
      </c>
      <c r="B131" s="258"/>
      <c r="C131" s="258"/>
      <c r="D131" s="258"/>
      <c r="E131" s="258"/>
      <c r="F131" s="258"/>
      <c r="G131" s="13">
        <v>123</v>
      </c>
      <c r="H131" s="146">
        <v>13307381</v>
      </c>
      <c r="I131" s="131">
        <v>15771430</v>
      </c>
    </row>
    <row r="132" spans="1:9" ht="22.15" customHeight="1" x14ac:dyDescent="0.2">
      <c r="A132" s="275" t="s">
        <v>162</v>
      </c>
      <c r="B132" s="275"/>
      <c r="C132" s="275"/>
      <c r="D132" s="275"/>
      <c r="E132" s="275"/>
      <c r="F132" s="275"/>
      <c r="G132" s="13">
        <v>124</v>
      </c>
      <c r="H132" s="146">
        <v>286145711</v>
      </c>
      <c r="I132" s="131">
        <v>297007217</v>
      </c>
    </row>
    <row r="133" spans="1:9" x14ac:dyDescent="0.2">
      <c r="A133" s="260" t="s">
        <v>406</v>
      </c>
      <c r="B133" s="260"/>
      <c r="C133" s="260"/>
      <c r="D133" s="260"/>
      <c r="E133" s="260"/>
      <c r="F133" s="260"/>
      <c r="G133" s="14">
        <v>125</v>
      </c>
      <c r="H133" s="31">
        <f>H75+H98+H105+H117+H132</f>
        <v>880854472</v>
      </c>
      <c r="I133" s="31">
        <f>I75+I98+I105+I117+I132</f>
        <v>1022003487</v>
      </c>
    </row>
    <row r="134" spans="1:9" x14ac:dyDescent="0.2">
      <c r="A134" s="275" t="s">
        <v>163</v>
      </c>
      <c r="B134" s="275"/>
      <c r="C134" s="275"/>
      <c r="D134" s="275"/>
      <c r="E134" s="275"/>
      <c r="F134" s="275"/>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300" t="s">
        <v>164</v>
      </c>
      <c r="B1" s="262"/>
      <c r="C1" s="262"/>
      <c r="D1" s="262"/>
      <c r="E1" s="262"/>
      <c r="F1" s="262"/>
      <c r="G1" s="262"/>
      <c r="H1" s="262"/>
      <c r="I1" s="262"/>
    </row>
    <row r="2" spans="1:11" ht="12.75" customHeight="1" x14ac:dyDescent="0.2">
      <c r="A2" s="299" t="s">
        <v>591</v>
      </c>
      <c r="B2" s="264"/>
      <c r="C2" s="264"/>
      <c r="D2" s="264"/>
      <c r="E2" s="264"/>
      <c r="F2" s="264"/>
      <c r="G2" s="264"/>
      <c r="H2" s="264"/>
      <c r="I2" s="264"/>
      <c r="J2" s="112"/>
      <c r="K2" s="112"/>
    </row>
    <row r="3" spans="1:11" x14ac:dyDescent="0.2">
      <c r="A3" s="286" t="s">
        <v>165</v>
      </c>
      <c r="B3" s="287"/>
      <c r="C3" s="287"/>
      <c r="D3" s="287"/>
      <c r="E3" s="287"/>
      <c r="F3" s="287"/>
      <c r="G3" s="287"/>
      <c r="H3" s="287"/>
      <c r="I3" s="287"/>
      <c r="J3" s="288"/>
      <c r="K3" s="288"/>
    </row>
    <row r="4" spans="1:11" x14ac:dyDescent="0.2">
      <c r="A4" s="289" t="s">
        <v>523</v>
      </c>
      <c r="B4" s="290"/>
      <c r="C4" s="290"/>
      <c r="D4" s="290"/>
      <c r="E4" s="290"/>
      <c r="F4" s="290"/>
      <c r="G4" s="290"/>
      <c r="H4" s="290"/>
      <c r="I4" s="290"/>
      <c r="J4" s="291"/>
      <c r="K4" s="291"/>
    </row>
    <row r="5" spans="1:11" ht="22.15" customHeight="1" x14ac:dyDescent="0.2">
      <c r="A5" s="283" t="s">
        <v>166</v>
      </c>
      <c r="B5" s="273"/>
      <c r="C5" s="273"/>
      <c r="D5" s="273"/>
      <c r="E5" s="273"/>
      <c r="F5" s="273"/>
      <c r="G5" s="283" t="s">
        <v>167</v>
      </c>
      <c r="H5" s="284" t="s">
        <v>168</v>
      </c>
      <c r="I5" s="285"/>
      <c r="J5" s="284" t="s">
        <v>169</v>
      </c>
      <c r="K5" s="285"/>
    </row>
    <row r="6" spans="1:11" x14ac:dyDescent="0.2">
      <c r="A6" s="273"/>
      <c r="B6" s="273"/>
      <c r="C6" s="273"/>
      <c r="D6" s="273"/>
      <c r="E6" s="273"/>
      <c r="F6" s="273"/>
      <c r="G6" s="273"/>
      <c r="H6" s="17" t="s">
        <v>170</v>
      </c>
      <c r="I6" s="17" t="s">
        <v>171</v>
      </c>
      <c r="J6" s="17" t="s">
        <v>172</v>
      </c>
      <c r="K6" s="17" t="s">
        <v>173</v>
      </c>
    </row>
    <row r="7" spans="1:11" x14ac:dyDescent="0.2">
      <c r="A7" s="294">
        <v>1</v>
      </c>
      <c r="B7" s="271"/>
      <c r="C7" s="271"/>
      <c r="D7" s="271"/>
      <c r="E7" s="271"/>
      <c r="F7" s="271"/>
      <c r="G7" s="16">
        <v>2</v>
      </c>
      <c r="H7" s="17">
        <v>3</v>
      </c>
      <c r="I7" s="17">
        <v>4</v>
      </c>
      <c r="J7" s="17">
        <v>5</v>
      </c>
      <c r="K7" s="17">
        <v>6</v>
      </c>
    </row>
    <row r="8" spans="1:11" x14ac:dyDescent="0.2">
      <c r="A8" s="295" t="s">
        <v>407</v>
      </c>
      <c r="B8" s="296"/>
      <c r="C8" s="296"/>
      <c r="D8" s="296"/>
      <c r="E8" s="296"/>
      <c r="F8" s="296"/>
      <c r="G8" s="14">
        <v>1</v>
      </c>
      <c r="H8" s="113">
        <f>SUM(H9:H13)</f>
        <v>1545543306</v>
      </c>
      <c r="I8" s="113">
        <f>SUM(I9:I13)</f>
        <v>457212286</v>
      </c>
      <c r="J8" s="113">
        <f>SUM(J9:J13)</f>
        <v>1760113133</v>
      </c>
      <c r="K8" s="113">
        <f>SUM(K9:K13)</f>
        <v>520137187</v>
      </c>
    </row>
    <row r="9" spans="1:11" x14ac:dyDescent="0.2">
      <c r="A9" s="258" t="s">
        <v>174</v>
      </c>
      <c r="B9" s="258"/>
      <c r="C9" s="258"/>
      <c r="D9" s="258"/>
      <c r="E9" s="258"/>
      <c r="F9" s="258"/>
      <c r="G9" s="13">
        <v>2</v>
      </c>
      <c r="H9" s="131">
        <v>7118754</v>
      </c>
      <c r="I9" s="131">
        <v>-3660601</v>
      </c>
      <c r="J9" s="131">
        <v>8944072</v>
      </c>
      <c r="K9" s="131">
        <v>3188572</v>
      </c>
    </row>
    <row r="10" spans="1:11" x14ac:dyDescent="0.2">
      <c r="A10" s="258" t="s">
        <v>175</v>
      </c>
      <c r="B10" s="258"/>
      <c r="C10" s="258"/>
      <c r="D10" s="258"/>
      <c r="E10" s="258"/>
      <c r="F10" s="258"/>
      <c r="G10" s="13">
        <v>3</v>
      </c>
      <c r="H10" s="131">
        <v>1515506761</v>
      </c>
      <c r="I10" s="131">
        <v>454382880</v>
      </c>
      <c r="J10" s="131">
        <v>1652402674</v>
      </c>
      <c r="K10" s="131">
        <v>506191664</v>
      </c>
    </row>
    <row r="11" spans="1:11" x14ac:dyDescent="0.2">
      <c r="A11" s="258" t="s">
        <v>176</v>
      </c>
      <c r="B11" s="258"/>
      <c r="C11" s="258"/>
      <c r="D11" s="258"/>
      <c r="E11" s="258"/>
      <c r="F11" s="258"/>
      <c r="G11" s="13">
        <v>4</v>
      </c>
      <c r="H11" s="131">
        <v>0</v>
      </c>
      <c r="I11" s="131">
        <v>0</v>
      </c>
      <c r="J11" s="131">
        <v>0</v>
      </c>
      <c r="K11" s="131">
        <v>0</v>
      </c>
    </row>
    <row r="12" spans="1:11" x14ac:dyDescent="0.2">
      <c r="A12" s="258" t="s">
        <v>177</v>
      </c>
      <c r="B12" s="258"/>
      <c r="C12" s="258"/>
      <c r="D12" s="258"/>
      <c r="E12" s="258"/>
      <c r="F12" s="258"/>
      <c r="G12" s="13">
        <v>5</v>
      </c>
      <c r="H12" s="131">
        <v>1873654</v>
      </c>
      <c r="I12" s="131">
        <v>530036</v>
      </c>
      <c r="J12" s="131">
        <v>59943378</v>
      </c>
      <c r="K12" s="131">
        <v>601250</v>
      </c>
    </row>
    <row r="13" spans="1:11" x14ac:dyDescent="0.2">
      <c r="A13" s="258" t="s">
        <v>178</v>
      </c>
      <c r="B13" s="258"/>
      <c r="C13" s="258"/>
      <c r="D13" s="258"/>
      <c r="E13" s="258"/>
      <c r="F13" s="258"/>
      <c r="G13" s="13">
        <v>6</v>
      </c>
      <c r="H13" s="131">
        <v>21044137</v>
      </c>
      <c r="I13" s="131">
        <v>5959971</v>
      </c>
      <c r="J13" s="131">
        <v>38823009</v>
      </c>
      <c r="K13" s="131">
        <v>10155701</v>
      </c>
    </row>
    <row r="14" spans="1:11" ht="22.15" customHeight="1" x14ac:dyDescent="0.2">
      <c r="A14" s="295" t="s">
        <v>408</v>
      </c>
      <c r="B14" s="296"/>
      <c r="C14" s="296"/>
      <c r="D14" s="296"/>
      <c r="E14" s="296"/>
      <c r="F14" s="296"/>
      <c r="G14" s="14">
        <v>7</v>
      </c>
      <c r="H14" s="113">
        <f>H15+H16+H20+H24+H25+H26+H29+H36</f>
        <v>1434999255</v>
      </c>
      <c r="I14" s="113">
        <f>I15+I16+I20+I24+I25+I26+I29+I36</f>
        <v>435042852</v>
      </c>
      <c r="J14" s="113">
        <f>J15+J16+J20+J24+J25+J26+J29+J36</f>
        <v>1615209135</v>
      </c>
      <c r="K14" s="113">
        <f>K15+K16+K20+K24+K25+K26+K29+K36</f>
        <v>507726912</v>
      </c>
    </row>
    <row r="15" spans="1:11" x14ac:dyDescent="0.2">
      <c r="A15" s="258" t="s">
        <v>179</v>
      </c>
      <c r="B15" s="258"/>
      <c r="C15" s="258"/>
      <c r="D15" s="258"/>
      <c r="E15" s="258"/>
      <c r="F15" s="258"/>
      <c r="G15" s="13">
        <v>8</v>
      </c>
      <c r="H15" s="131">
        <v>-44869201</v>
      </c>
      <c r="I15" s="131">
        <v>-7319455</v>
      </c>
      <c r="J15" s="131">
        <v>54968385</v>
      </c>
      <c r="K15" s="131">
        <v>41718527</v>
      </c>
    </row>
    <row r="16" spans="1:11" x14ac:dyDescent="0.2">
      <c r="A16" s="259" t="s">
        <v>409</v>
      </c>
      <c r="B16" s="259"/>
      <c r="C16" s="259"/>
      <c r="D16" s="259"/>
      <c r="E16" s="259"/>
      <c r="F16" s="259"/>
      <c r="G16" s="14">
        <v>9</v>
      </c>
      <c r="H16" s="113">
        <f>SUM(H17:H19)</f>
        <v>573084684</v>
      </c>
      <c r="I16" s="113">
        <f>SUM(I17:I19)</f>
        <v>178071437</v>
      </c>
      <c r="J16" s="113">
        <f>SUM(J17:J19)</f>
        <v>588245193</v>
      </c>
      <c r="K16" s="113">
        <f>SUM(K17:K19)</f>
        <v>179323631</v>
      </c>
    </row>
    <row r="17" spans="1:11" x14ac:dyDescent="0.2">
      <c r="A17" s="301" t="s">
        <v>180</v>
      </c>
      <c r="B17" s="301"/>
      <c r="C17" s="301"/>
      <c r="D17" s="301"/>
      <c r="E17" s="301"/>
      <c r="F17" s="301"/>
      <c r="G17" s="13">
        <v>10</v>
      </c>
      <c r="H17" s="131">
        <v>330230952</v>
      </c>
      <c r="I17" s="131">
        <v>109140696</v>
      </c>
      <c r="J17" s="131">
        <v>314003084</v>
      </c>
      <c r="K17" s="131">
        <v>104595105</v>
      </c>
    </row>
    <row r="18" spans="1:11" x14ac:dyDescent="0.2">
      <c r="A18" s="301" t="s">
        <v>181</v>
      </c>
      <c r="B18" s="301"/>
      <c r="C18" s="301"/>
      <c r="D18" s="301"/>
      <c r="E18" s="301"/>
      <c r="F18" s="301"/>
      <c r="G18" s="13">
        <v>11</v>
      </c>
      <c r="H18" s="131">
        <v>0</v>
      </c>
      <c r="I18" s="131">
        <v>0</v>
      </c>
      <c r="J18" s="131">
        <v>0</v>
      </c>
      <c r="K18" s="131">
        <v>0</v>
      </c>
    </row>
    <row r="19" spans="1:11" x14ac:dyDescent="0.2">
      <c r="A19" s="301" t="s">
        <v>182</v>
      </c>
      <c r="B19" s="301"/>
      <c r="C19" s="301"/>
      <c r="D19" s="301"/>
      <c r="E19" s="301"/>
      <c r="F19" s="301"/>
      <c r="G19" s="13">
        <v>12</v>
      </c>
      <c r="H19" s="131">
        <v>242853732</v>
      </c>
      <c r="I19" s="131">
        <v>68930741</v>
      </c>
      <c r="J19" s="131">
        <v>274242109</v>
      </c>
      <c r="K19" s="131">
        <v>74728526</v>
      </c>
    </row>
    <row r="20" spans="1:11" x14ac:dyDescent="0.2">
      <c r="A20" s="259" t="s">
        <v>410</v>
      </c>
      <c r="B20" s="259"/>
      <c r="C20" s="259"/>
      <c r="D20" s="259"/>
      <c r="E20" s="259"/>
      <c r="F20" s="259"/>
      <c r="G20" s="14">
        <v>13</v>
      </c>
      <c r="H20" s="113">
        <f>SUM(H21:H23)</f>
        <v>805663166</v>
      </c>
      <c r="I20" s="113">
        <f>SUM(I21:I23)</f>
        <v>237513103</v>
      </c>
      <c r="J20" s="113">
        <f>SUM(J21:J23)</f>
        <v>856432272</v>
      </c>
      <c r="K20" s="113">
        <f>SUM(K21:K23)</f>
        <v>249094359</v>
      </c>
    </row>
    <row r="21" spans="1:11" x14ac:dyDescent="0.2">
      <c r="A21" s="301" t="s">
        <v>183</v>
      </c>
      <c r="B21" s="301"/>
      <c r="C21" s="301"/>
      <c r="D21" s="301"/>
      <c r="E21" s="301"/>
      <c r="F21" s="301"/>
      <c r="G21" s="13">
        <v>14</v>
      </c>
      <c r="H21" s="131">
        <v>490300113</v>
      </c>
      <c r="I21" s="131">
        <v>140969838</v>
      </c>
      <c r="J21" s="131">
        <v>525920083</v>
      </c>
      <c r="K21" s="131">
        <v>156310627</v>
      </c>
    </row>
    <row r="22" spans="1:11" x14ac:dyDescent="0.2">
      <c r="A22" s="301" t="s">
        <v>184</v>
      </c>
      <c r="B22" s="301"/>
      <c r="C22" s="301"/>
      <c r="D22" s="301"/>
      <c r="E22" s="301"/>
      <c r="F22" s="301"/>
      <c r="G22" s="13">
        <v>15</v>
      </c>
      <c r="H22" s="131">
        <v>222303645</v>
      </c>
      <c r="I22" s="131">
        <v>67302001</v>
      </c>
      <c r="J22" s="131">
        <v>234372566</v>
      </c>
      <c r="K22" s="131">
        <v>63734457</v>
      </c>
    </row>
    <row r="23" spans="1:11" x14ac:dyDescent="0.2">
      <c r="A23" s="301" t="s">
        <v>185</v>
      </c>
      <c r="B23" s="301"/>
      <c r="C23" s="301"/>
      <c r="D23" s="301"/>
      <c r="E23" s="301"/>
      <c r="F23" s="301"/>
      <c r="G23" s="13">
        <v>16</v>
      </c>
      <c r="H23" s="131">
        <v>93059408</v>
      </c>
      <c r="I23" s="131">
        <v>29241264</v>
      </c>
      <c r="J23" s="131">
        <v>96139623</v>
      </c>
      <c r="K23" s="131">
        <v>29049275</v>
      </c>
    </row>
    <row r="24" spans="1:11" x14ac:dyDescent="0.2">
      <c r="A24" s="258" t="s">
        <v>186</v>
      </c>
      <c r="B24" s="258"/>
      <c r="C24" s="258"/>
      <c r="D24" s="258"/>
      <c r="E24" s="258"/>
      <c r="F24" s="258"/>
      <c r="G24" s="13">
        <v>17</v>
      </c>
      <c r="H24" s="131">
        <v>45171233</v>
      </c>
      <c r="I24" s="131">
        <v>10688334</v>
      </c>
      <c r="J24" s="131">
        <v>36613204</v>
      </c>
      <c r="K24" s="131">
        <v>8644552</v>
      </c>
    </row>
    <row r="25" spans="1:11" x14ac:dyDescent="0.2">
      <c r="A25" s="258" t="s">
        <v>187</v>
      </c>
      <c r="B25" s="258"/>
      <c r="C25" s="258"/>
      <c r="D25" s="258"/>
      <c r="E25" s="258"/>
      <c r="F25" s="258"/>
      <c r="G25" s="13">
        <v>18</v>
      </c>
      <c r="H25" s="131">
        <v>46835080</v>
      </c>
      <c r="I25" s="131">
        <v>18270894</v>
      </c>
      <c r="J25" s="131">
        <v>68612200</v>
      </c>
      <c r="K25" s="131">
        <v>22867085</v>
      </c>
    </row>
    <row r="26" spans="1:11" x14ac:dyDescent="0.2">
      <c r="A26" s="259" t="s">
        <v>411</v>
      </c>
      <c r="B26" s="259"/>
      <c r="C26" s="259"/>
      <c r="D26" s="259"/>
      <c r="E26" s="259"/>
      <c r="F26" s="259"/>
      <c r="G26" s="14">
        <v>19</v>
      </c>
      <c r="H26" s="113">
        <f>H27+H28</f>
        <v>0</v>
      </c>
      <c r="I26" s="113">
        <f>I27+I28</f>
        <v>-1357399</v>
      </c>
      <c r="J26" s="113">
        <f>J27+J28</f>
        <v>0</v>
      </c>
      <c r="K26" s="113">
        <f>K27+K28</f>
        <v>0</v>
      </c>
    </row>
    <row r="27" spans="1:11" x14ac:dyDescent="0.2">
      <c r="A27" s="301" t="s">
        <v>188</v>
      </c>
      <c r="B27" s="301"/>
      <c r="C27" s="301"/>
      <c r="D27" s="301"/>
      <c r="E27" s="301"/>
      <c r="F27" s="301"/>
      <c r="G27" s="13">
        <v>20</v>
      </c>
      <c r="H27" s="30">
        <v>0</v>
      </c>
      <c r="I27" s="30">
        <v>0</v>
      </c>
      <c r="J27" s="30">
        <v>0</v>
      </c>
      <c r="K27" s="30">
        <v>0</v>
      </c>
    </row>
    <row r="28" spans="1:11" x14ac:dyDescent="0.2">
      <c r="A28" s="301" t="s">
        <v>189</v>
      </c>
      <c r="B28" s="301"/>
      <c r="C28" s="301"/>
      <c r="D28" s="301"/>
      <c r="E28" s="301"/>
      <c r="F28" s="301"/>
      <c r="G28" s="13">
        <v>21</v>
      </c>
      <c r="H28" s="181">
        <v>0</v>
      </c>
      <c r="I28" s="181">
        <v>-1357399</v>
      </c>
      <c r="J28" s="131">
        <v>0</v>
      </c>
      <c r="K28" s="131">
        <v>0</v>
      </c>
    </row>
    <row r="29" spans="1:11" x14ac:dyDescent="0.2">
      <c r="A29" s="259" t="s">
        <v>412</v>
      </c>
      <c r="B29" s="259"/>
      <c r="C29" s="259"/>
      <c r="D29" s="259"/>
      <c r="E29" s="259"/>
      <c r="F29" s="259"/>
      <c r="G29" s="14">
        <v>22</v>
      </c>
      <c r="H29" s="113">
        <f>SUM(H30:H35)</f>
        <v>8729611</v>
      </c>
      <c r="I29" s="113">
        <f>SUM(I30:I35)</f>
        <v>-1076962</v>
      </c>
      <c r="J29" s="113">
        <f>SUM(J30:J35)</f>
        <v>10122035</v>
      </c>
      <c r="K29" s="113">
        <f>SUM(K30:K35)</f>
        <v>6237571</v>
      </c>
    </row>
    <row r="30" spans="1:11" x14ac:dyDescent="0.2">
      <c r="A30" s="301" t="s">
        <v>190</v>
      </c>
      <c r="B30" s="301"/>
      <c r="C30" s="301"/>
      <c r="D30" s="301"/>
      <c r="E30" s="301"/>
      <c r="F30" s="301"/>
      <c r="G30" s="13">
        <v>23</v>
      </c>
      <c r="H30" s="131">
        <v>8094809</v>
      </c>
      <c r="I30" s="131">
        <v>2167405</v>
      </c>
      <c r="J30" s="131">
        <v>6409830</v>
      </c>
      <c r="K30" s="131">
        <v>2617281</v>
      </c>
    </row>
    <row r="31" spans="1:11" x14ac:dyDescent="0.2">
      <c r="A31" s="301" t="s">
        <v>191</v>
      </c>
      <c r="B31" s="301"/>
      <c r="C31" s="301"/>
      <c r="D31" s="301"/>
      <c r="E31" s="301"/>
      <c r="F31" s="301"/>
      <c r="G31" s="13">
        <v>24</v>
      </c>
      <c r="H31" s="131">
        <v>0</v>
      </c>
      <c r="I31" s="131">
        <v>0</v>
      </c>
      <c r="J31" s="131">
        <v>0</v>
      </c>
      <c r="K31" s="131">
        <v>0</v>
      </c>
    </row>
    <row r="32" spans="1:11" x14ac:dyDescent="0.2">
      <c r="A32" s="301" t="s">
        <v>192</v>
      </c>
      <c r="B32" s="301"/>
      <c r="C32" s="301"/>
      <c r="D32" s="301"/>
      <c r="E32" s="301"/>
      <c r="F32" s="301"/>
      <c r="G32" s="13">
        <v>25</v>
      </c>
      <c r="H32" s="131">
        <v>0</v>
      </c>
      <c r="I32" s="131">
        <v>0</v>
      </c>
      <c r="J32" s="131">
        <v>0</v>
      </c>
      <c r="K32" s="131">
        <v>0</v>
      </c>
    </row>
    <row r="33" spans="1:11" x14ac:dyDescent="0.2">
      <c r="A33" s="301" t="s">
        <v>193</v>
      </c>
      <c r="B33" s="301"/>
      <c r="C33" s="301"/>
      <c r="D33" s="301"/>
      <c r="E33" s="301"/>
      <c r="F33" s="301"/>
      <c r="G33" s="13">
        <v>26</v>
      </c>
      <c r="H33" s="131">
        <v>0</v>
      </c>
      <c r="I33" s="131">
        <v>0</v>
      </c>
      <c r="J33" s="131">
        <v>0</v>
      </c>
      <c r="K33" s="131">
        <v>0</v>
      </c>
    </row>
    <row r="34" spans="1:11" x14ac:dyDescent="0.2">
      <c r="A34" s="301" t="s">
        <v>194</v>
      </c>
      <c r="B34" s="301"/>
      <c r="C34" s="301"/>
      <c r="D34" s="301"/>
      <c r="E34" s="301"/>
      <c r="F34" s="301"/>
      <c r="G34" s="13">
        <v>27</v>
      </c>
      <c r="H34" s="131">
        <v>634802</v>
      </c>
      <c r="I34" s="131">
        <v>109948</v>
      </c>
      <c r="J34" s="131">
        <v>156669</v>
      </c>
      <c r="K34" s="131">
        <v>64754</v>
      </c>
    </row>
    <row r="35" spans="1:11" x14ac:dyDescent="0.2">
      <c r="A35" s="301" t="s">
        <v>195</v>
      </c>
      <c r="B35" s="301"/>
      <c r="C35" s="301"/>
      <c r="D35" s="301"/>
      <c r="E35" s="301"/>
      <c r="F35" s="301"/>
      <c r="G35" s="13">
        <v>28</v>
      </c>
      <c r="H35" s="131">
        <v>0</v>
      </c>
      <c r="I35" s="131">
        <v>-3354315</v>
      </c>
      <c r="J35" s="131">
        <v>3555536</v>
      </c>
      <c r="K35" s="131">
        <v>3555536</v>
      </c>
    </row>
    <row r="36" spans="1:11" x14ac:dyDescent="0.2">
      <c r="A36" s="258" t="s">
        <v>196</v>
      </c>
      <c r="B36" s="258"/>
      <c r="C36" s="258"/>
      <c r="D36" s="258"/>
      <c r="E36" s="258"/>
      <c r="F36" s="258"/>
      <c r="G36" s="13">
        <v>29</v>
      </c>
      <c r="H36" s="131">
        <v>384682</v>
      </c>
      <c r="I36" s="131">
        <v>252900</v>
      </c>
      <c r="J36" s="131">
        <v>215846</v>
      </c>
      <c r="K36" s="131">
        <v>-158813</v>
      </c>
    </row>
    <row r="37" spans="1:11" x14ac:dyDescent="0.2">
      <c r="A37" s="295" t="s">
        <v>413</v>
      </c>
      <c r="B37" s="296"/>
      <c r="C37" s="296"/>
      <c r="D37" s="296"/>
      <c r="E37" s="296"/>
      <c r="F37" s="296"/>
      <c r="G37" s="14">
        <v>30</v>
      </c>
      <c r="H37" s="113">
        <f>SUM(H38:H47)</f>
        <v>9652875</v>
      </c>
      <c r="I37" s="113">
        <f>SUM(I38:I47)</f>
        <v>5133450</v>
      </c>
      <c r="J37" s="113">
        <f>SUM(J38:J47)</f>
        <v>7150902</v>
      </c>
      <c r="K37" s="113">
        <f>SUM(K38:K47)</f>
        <v>-1643839</v>
      </c>
    </row>
    <row r="38" spans="1:11" ht="23.45" customHeight="1" x14ac:dyDescent="0.2">
      <c r="A38" s="258" t="s">
        <v>197</v>
      </c>
      <c r="B38" s="258"/>
      <c r="C38" s="258"/>
      <c r="D38" s="258"/>
      <c r="E38" s="258"/>
      <c r="F38" s="258"/>
      <c r="G38" s="13">
        <v>31</v>
      </c>
      <c r="H38" s="131">
        <v>0</v>
      </c>
      <c r="I38" s="131">
        <v>0</v>
      </c>
      <c r="J38" s="131">
        <v>0</v>
      </c>
      <c r="K38" s="131">
        <v>0</v>
      </c>
    </row>
    <row r="39" spans="1:11" ht="25.15" customHeight="1" x14ac:dyDescent="0.2">
      <c r="A39" s="258" t="s">
        <v>198</v>
      </c>
      <c r="B39" s="258"/>
      <c r="C39" s="258"/>
      <c r="D39" s="258"/>
      <c r="E39" s="258"/>
      <c r="F39" s="258"/>
      <c r="G39" s="13">
        <v>32</v>
      </c>
      <c r="H39" s="131">
        <v>0</v>
      </c>
      <c r="I39" s="131">
        <v>0</v>
      </c>
      <c r="J39" s="131">
        <v>0</v>
      </c>
      <c r="K39" s="131">
        <v>0</v>
      </c>
    </row>
    <row r="40" spans="1:11" ht="25.15" customHeight="1" x14ac:dyDescent="0.2">
      <c r="A40" s="258" t="s">
        <v>199</v>
      </c>
      <c r="B40" s="258"/>
      <c r="C40" s="258"/>
      <c r="D40" s="258"/>
      <c r="E40" s="258"/>
      <c r="F40" s="258"/>
      <c r="G40" s="13">
        <v>33</v>
      </c>
      <c r="H40" s="131">
        <v>0</v>
      </c>
      <c r="I40" s="131">
        <v>0</v>
      </c>
      <c r="J40" s="131">
        <v>0</v>
      </c>
      <c r="K40" s="131">
        <v>0</v>
      </c>
    </row>
    <row r="41" spans="1:11" ht="25.15" customHeight="1" x14ac:dyDescent="0.2">
      <c r="A41" s="258" t="s">
        <v>200</v>
      </c>
      <c r="B41" s="258"/>
      <c r="C41" s="258"/>
      <c r="D41" s="258"/>
      <c r="E41" s="258"/>
      <c r="F41" s="258"/>
      <c r="G41" s="13">
        <v>34</v>
      </c>
      <c r="H41" s="131">
        <v>0</v>
      </c>
      <c r="I41" s="131">
        <v>0</v>
      </c>
      <c r="J41" s="131">
        <v>14588</v>
      </c>
      <c r="K41" s="131">
        <v>14588</v>
      </c>
    </row>
    <row r="42" spans="1:11" ht="25.15" customHeight="1" x14ac:dyDescent="0.2">
      <c r="A42" s="258" t="s">
        <v>201</v>
      </c>
      <c r="B42" s="258"/>
      <c r="C42" s="258"/>
      <c r="D42" s="258"/>
      <c r="E42" s="258"/>
      <c r="F42" s="258"/>
      <c r="G42" s="13">
        <v>35</v>
      </c>
      <c r="H42" s="131">
        <v>0</v>
      </c>
      <c r="I42" s="131">
        <v>0</v>
      </c>
      <c r="J42" s="131">
        <v>1342</v>
      </c>
      <c r="K42" s="131">
        <v>-11748</v>
      </c>
    </row>
    <row r="43" spans="1:11" x14ac:dyDescent="0.2">
      <c r="A43" s="258" t="s">
        <v>202</v>
      </c>
      <c r="B43" s="258"/>
      <c r="C43" s="258"/>
      <c r="D43" s="258"/>
      <c r="E43" s="258"/>
      <c r="F43" s="258"/>
      <c r="G43" s="13">
        <v>36</v>
      </c>
      <c r="H43" s="131">
        <v>0</v>
      </c>
      <c r="I43" s="131">
        <v>0</v>
      </c>
      <c r="J43" s="131">
        <v>0</v>
      </c>
      <c r="K43" s="131">
        <v>0</v>
      </c>
    </row>
    <row r="44" spans="1:11" x14ac:dyDescent="0.2">
      <c r="A44" s="258" t="s">
        <v>203</v>
      </c>
      <c r="B44" s="258"/>
      <c r="C44" s="258"/>
      <c r="D44" s="258"/>
      <c r="E44" s="258"/>
      <c r="F44" s="258"/>
      <c r="G44" s="13">
        <v>37</v>
      </c>
      <c r="H44" s="131">
        <v>3740809</v>
      </c>
      <c r="I44" s="131">
        <v>1250520</v>
      </c>
      <c r="J44" s="131">
        <v>3139329</v>
      </c>
      <c r="K44" s="131">
        <v>-534646</v>
      </c>
    </row>
    <row r="45" spans="1:11" x14ac:dyDescent="0.2">
      <c r="A45" s="258" t="s">
        <v>204</v>
      </c>
      <c r="B45" s="258"/>
      <c r="C45" s="258"/>
      <c r="D45" s="258"/>
      <c r="E45" s="258"/>
      <c r="F45" s="258"/>
      <c r="G45" s="13">
        <v>38</v>
      </c>
      <c r="H45" s="131">
        <v>4631326</v>
      </c>
      <c r="I45" s="131">
        <v>2771791</v>
      </c>
      <c r="J45" s="131">
        <v>3995643</v>
      </c>
      <c r="K45" s="131">
        <v>-1112033</v>
      </c>
    </row>
    <row r="46" spans="1:11" x14ac:dyDescent="0.2">
      <c r="A46" s="258" t="s">
        <v>205</v>
      </c>
      <c r="B46" s="258"/>
      <c r="C46" s="258"/>
      <c r="D46" s="258"/>
      <c r="E46" s="258"/>
      <c r="F46" s="258"/>
      <c r="G46" s="13">
        <v>39</v>
      </c>
      <c r="H46" s="131">
        <v>0</v>
      </c>
      <c r="I46" s="131">
        <v>0</v>
      </c>
      <c r="J46" s="131">
        <v>0</v>
      </c>
      <c r="K46" s="131">
        <v>0</v>
      </c>
    </row>
    <row r="47" spans="1:11" x14ac:dyDescent="0.2">
      <c r="A47" s="258" t="s">
        <v>206</v>
      </c>
      <c r="B47" s="258"/>
      <c r="C47" s="258"/>
      <c r="D47" s="258"/>
      <c r="E47" s="258"/>
      <c r="F47" s="258"/>
      <c r="G47" s="13">
        <v>40</v>
      </c>
      <c r="H47" s="131">
        <v>1280740</v>
      </c>
      <c r="I47" s="131">
        <v>1111139</v>
      </c>
      <c r="J47" s="131">
        <v>0</v>
      </c>
      <c r="K47" s="131">
        <v>0</v>
      </c>
    </row>
    <row r="48" spans="1:11" x14ac:dyDescent="0.2">
      <c r="A48" s="295" t="s">
        <v>414</v>
      </c>
      <c r="B48" s="296"/>
      <c r="C48" s="296"/>
      <c r="D48" s="296"/>
      <c r="E48" s="296"/>
      <c r="F48" s="296"/>
      <c r="G48" s="14">
        <v>41</v>
      </c>
      <c r="H48" s="113">
        <f>SUM(H49:H55)</f>
        <v>1165360</v>
      </c>
      <c r="I48" s="113">
        <f>SUM(I49:I55)</f>
        <v>306126</v>
      </c>
      <c r="J48" s="113">
        <f>SUM(J49:J55)</f>
        <v>3045631</v>
      </c>
      <c r="K48" s="113">
        <f>SUM(K49:K55)</f>
        <v>3108</v>
      </c>
    </row>
    <row r="49" spans="1:11" ht="25.15" customHeight="1" x14ac:dyDescent="0.2">
      <c r="A49" s="258" t="s">
        <v>207</v>
      </c>
      <c r="B49" s="258"/>
      <c r="C49" s="258"/>
      <c r="D49" s="258"/>
      <c r="E49" s="258"/>
      <c r="F49" s="258"/>
      <c r="G49" s="13">
        <v>42</v>
      </c>
      <c r="H49" s="131">
        <v>33354</v>
      </c>
      <c r="I49" s="131">
        <v>2843</v>
      </c>
      <c r="J49" s="131">
        <v>5808</v>
      </c>
      <c r="K49" s="131">
        <v>178</v>
      </c>
    </row>
    <row r="50" spans="1:11" ht="24" customHeight="1" x14ac:dyDescent="0.2">
      <c r="A50" s="297" t="s">
        <v>208</v>
      </c>
      <c r="B50" s="297"/>
      <c r="C50" s="297"/>
      <c r="D50" s="297"/>
      <c r="E50" s="297"/>
      <c r="F50" s="297"/>
      <c r="G50" s="13">
        <v>43</v>
      </c>
      <c r="H50" s="131">
        <v>22980</v>
      </c>
      <c r="I50" s="131">
        <v>885</v>
      </c>
      <c r="J50" s="131">
        <v>0</v>
      </c>
      <c r="K50" s="131">
        <v>0</v>
      </c>
    </row>
    <row r="51" spans="1:11" x14ac:dyDescent="0.2">
      <c r="A51" s="297" t="s">
        <v>209</v>
      </c>
      <c r="B51" s="297"/>
      <c r="C51" s="297"/>
      <c r="D51" s="297"/>
      <c r="E51" s="297"/>
      <c r="F51" s="297"/>
      <c r="G51" s="13">
        <v>44</v>
      </c>
      <c r="H51" s="131">
        <v>1057558</v>
      </c>
      <c r="I51" s="131">
        <v>250930</v>
      </c>
      <c r="J51" s="131">
        <v>1115614</v>
      </c>
      <c r="K51" s="131">
        <v>261876</v>
      </c>
    </row>
    <row r="52" spans="1:11" x14ac:dyDescent="0.2">
      <c r="A52" s="297" t="s">
        <v>210</v>
      </c>
      <c r="B52" s="297"/>
      <c r="C52" s="297"/>
      <c r="D52" s="297"/>
      <c r="E52" s="297"/>
      <c r="F52" s="297"/>
      <c r="G52" s="13">
        <v>45</v>
      </c>
      <c r="H52" s="131">
        <v>0</v>
      </c>
      <c r="I52" s="131">
        <v>0</v>
      </c>
      <c r="J52" s="131">
        <v>0</v>
      </c>
      <c r="K52" s="131">
        <v>0</v>
      </c>
    </row>
    <row r="53" spans="1:11" x14ac:dyDescent="0.2">
      <c r="A53" s="297" t="s">
        <v>211</v>
      </c>
      <c r="B53" s="297"/>
      <c r="C53" s="297"/>
      <c r="D53" s="297"/>
      <c r="E53" s="297"/>
      <c r="F53" s="297"/>
      <c r="G53" s="13">
        <v>46</v>
      </c>
      <c r="H53" s="131">
        <v>0</v>
      </c>
      <c r="I53" s="131">
        <v>0</v>
      </c>
      <c r="J53" s="131">
        <v>0</v>
      </c>
      <c r="K53" s="131">
        <v>0</v>
      </c>
    </row>
    <row r="54" spans="1:11" x14ac:dyDescent="0.2">
      <c r="A54" s="297" t="s">
        <v>212</v>
      </c>
      <c r="B54" s="297"/>
      <c r="C54" s="297"/>
      <c r="D54" s="297"/>
      <c r="E54" s="297"/>
      <c r="F54" s="297"/>
      <c r="G54" s="13">
        <v>47</v>
      </c>
      <c r="H54" s="131">
        <v>0</v>
      </c>
      <c r="I54" s="131">
        <v>0</v>
      </c>
      <c r="J54" s="131">
        <v>0</v>
      </c>
      <c r="K54" s="131">
        <v>0</v>
      </c>
    </row>
    <row r="55" spans="1:11" x14ac:dyDescent="0.2">
      <c r="A55" s="297" t="s">
        <v>213</v>
      </c>
      <c r="B55" s="297"/>
      <c r="C55" s="297"/>
      <c r="D55" s="297"/>
      <c r="E55" s="297"/>
      <c r="F55" s="297"/>
      <c r="G55" s="13">
        <v>48</v>
      </c>
      <c r="H55" s="131">
        <v>51468</v>
      </c>
      <c r="I55" s="131">
        <v>51468</v>
      </c>
      <c r="J55" s="131">
        <v>1924209</v>
      </c>
      <c r="K55" s="131">
        <v>-258946</v>
      </c>
    </row>
    <row r="56" spans="1:11" ht="22.15" customHeight="1" x14ac:dyDescent="0.2">
      <c r="A56" s="298" t="s">
        <v>214</v>
      </c>
      <c r="B56" s="298"/>
      <c r="C56" s="298"/>
      <c r="D56" s="298"/>
      <c r="E56" s="298"/>
      <c r="F56" s="298"/>
      <c r="G56" s="13">
        <v>49</v>
      </c>
      <c r="H56" s="131">
        <v>0</v>
      </c>
      <c r="I56" s="131">
        <v>0</v>
      </c>
      <c r="J56" s="131">
        <v>0</v>
      </c>
      <c r="K56" s="131">
        <v>0</v>
      </c>
    </row>
    <row r="57" spans="1:11" x14ac:dyDescent="0.2">
      <c r="A57" s="298" t="s">
        <v>215</v>
      </c>
      <c r="B57" s="298"/>
      <c r="C57" s="298"/>
      <c r="D57" s="298"/>
      <c r="E57" s="298"/>
      <c r="F57" s="298"/>
      <c r="G57" s="13">
        <v>50</v>
      </c>
      <c r="H57" s="131">
        <v>0</v>
      </c>
      <c r="I57" s="131">
        <v>0</v>
      </c>
      <c r="J57" s="131">
        <v>0</v>
      </c>
      <c r="K57" s="131">
        <v>0</v>
      </c>
    </row>
    <row r="58" spans="1:11" ht="24.6" customHeight="1" x14ac:dyDescent="0.2">
      <c r="A58" s="298" t="s">
        <v>216</v>
      </c>
      <c r="B58" s="298"/>
      <c r="C58" s="298"/>
      <c r="D58" s="298"/>
      <c r="E58" s="298"/>
      <c r="F58" s="298"/>
      <c r="G58" s="13">
        <v>51</v>
      </c>
      <c r="H58" s="131">
        <v>0</v>
      </c>
      <c r="I58" s="131">
        <v>0</v>
      </c>
      <c r="J58" s="131">
        <v>0</v>
      </c>
      <c r="K58" s="131">
        <v>0</v>
      </c>
    </row>
    <row r="59" spans="1:11" x14ac:dyDescent="0.2">
      <c r="A59" s="298" t="s">
        <v>217</v>
      </c>
      <c r="B59" s="298"/>
      <c r="C59" s="298"/>
      <c r="D59" s="298"/>
      <c r="E59" s="298"/>
      <c r="F59" s="298"/>
      <c r="G59" s="13">
        <v>52</v>
      </c>
      <c r="H59" s="131">
        <v>0</v>
      </c>
      <c r="I59" s="131">
        <v>0</v>
      </c>
      <c r="J59" s="131">
        <v>0</v>
      </c>
      <c r="K59" s="131">
        <v>0</v>
      </c>
    </row>
    <row r="60" spans="1:11" x14ac:dyDescent="0.2">
      <c r="A60" s="295" t="s">
        <v>415</v>
      </c>
      <c r="B60" s="296"/>
      <c r="C60" s="296"/>
      <c r="D60" s="296"/>
      <c r="E60" s="296"/>
      <c r="F60" s="296"/>
      <c r="G60" s="14">
        <v>53</v>
      </c>
      <c r="H60" s="113">
        <f>H8+H37+H56+H57</f>
        <v>1555196181</v>
      </c>
      <c r="I60" s="113">
        <f t="shared" ref="I60:K60" si="0">I8+I37+I56+I57</f>
        <v>462345736</v>
      </c>
      <c r="J60" s="113">
        <f t="shared" si="0"/>
        <v>1767264035</v>
      </c>
      <c r="K60" s="113">
        <f t="shared" si="0"/>
        <v>518493348</v>
      </c>
    </row>
    <row r="61" spans="1:11" x14ac:dyDescent="0.2">
      <c r="A61" s="295" t="s">
        <v>416</v>
      </c>
      <c r="B61" s="296"/>
      <c r="C61" s="296"/>
      <c r="D61" s="296"/>
      <c r="E61" s="296"/>
      <c r="F61" s="296"/>
      <c r="G61" s="14">
        <v>54</v>
      </c>
      <c r="H61" s="113">
        <f>H14+H48+H58+H59</f>
        <v>1436164615</v>
      </c>
      <c r="I61" s="113">
        <f t="shared" ref="I61:K61" si="1">I14+I48+I58+I59</f>
        <v>435348978</v>
      </c>
      <c r="J61" s="113">
        <f t="shared" si="1"/>
        <v>1618254766</v>
      </c>
      <c r="K61" s="113">
        <f t="shared" si="1"/>
        <v>507730020</v>
      </c>
    </row>
    <row r="62" spans="1:11" x14ac:dyDescent="0.2">
      <c r="A62" s="295" t="s">
        <v>417</v>
      </c>
      <c r="B62" s="296"/>
      <c r="C62" s="296"/>
      <c r="D62" s="296"/>
      <c r="E62" s="296"/>
      <c r="F62" s="296"/>
      <c r="G62" s="14">
        <v>55</v>
      </c>
      <c r="H62" s="113">
        <f>H60-H61</f>
        <v>119031566</v>
      </c>
      <c r="I62" s="113">
        <f t="shared" ref="I62:K62" si="2">I60-I61</f>
        <v>26996758</v>
      </c>
      <c r="J62" s="113">
        <f t="shared" si="2"/>
        <v>149009269</v>
      </c>
      <c r="K62" s="113">
        <f t="shared" si="2"/>
        <v>10763328</v>
      </c>
    </row>
    <row r="63" spans="1:11" x14ac:dyDescent="0.2">
      <c r="A63" s="282" t="s">
        <v>419</v>
      </c>
      <c r="B63" s="282"/>
      <c r="C63" s="282"/>
      <c r="D63" s="282"/>
      <c r="E63" s="282"/>
      <c r="F63" s="282"/>
      <c r="G63" s="14">
        <v>56</v>
      </c>
      <c r="H63" s="113">
        <f>+IF((H60-H61)&gt;0,(H60-H61),0)</f>
        <v>119031566</v>
      </c>
      <c r="I63" s="113">
        <f t="shared" ref="I63:K63" si="3">+IF((I60-I61)&gt;0,(I60-I61),0)</f>
        <v>26996758</v>
      </c>
      <c r="J63" s="113">
        <f t="shared" si="3"/>
        <v>149009269</v>
      </c>
      <c r="K63" s="113">
        <f t="shared" si="3"/>
        <v>10763328</v>
      </c>
    </row>
    <row r="64" spans="1:11" x14ac:dyDescent="0.2">
      <c r="A64" s="282" t="s">
        <v>418</v>
      </c>
      <c r="B64" s="282"/>
      <c r="C64" s="282"/>
      <c r="D64" s="282"/>
      <c r="E64" s="282"/>
      <c r="F64" s="282"/>
      <c r="G64" s="14">
        <v>57</v>
      </c>
      <c r="H64" s="113">
        <f>+IF((H60-H61)&lt;0,(H60-H61),0)</f>
        <v>0</v>
      </c>
      <c r="I64" s="113">
        <f t="shared" ref="I64:K64" si="4">+IF((I60-I61)&lt;0,(I60-I61),0)</f>
        <v>0</v>
      </c>
      <c r="J64" s="113">
        <f t="shared" si="4"/>
        <v>0</v>
      </c>
      <c r="K64" s="113">
        <f t="shared" si="4"/>
        <v>0</v>
      </c>
    </row>
    <row r="65" spans="1:11" x14ac:dyDescent="0.2">
      <c r="A65" s="298" t="s">
        <v>218</v>
      </c>
      <c r="B65" s="298"/>
      <c r="C65" s="298"/>
      <c r="D65" s="298"/>
      <c r="E65" s="298"/>
      <c r="F65" s="298"/>
      <c r="G65" s="13">
        <v>58</v>
      </c>
      <c r="H65" s="131">
        <v>3824571</v>
      </c>
      <c r="I65" s="131">
        <v>-7823155</v>
      </c>
      <c r="J65" s="131">
        <v>1490508</v>
      </c>
      <c r="K65" s="131">
        <v>-21893761</v>
      </c>
    </row>
    <row r="66" spans="1:11" x14ac:dyDescent="0.2">
      <c r="A66" s="295" t="s">
        <v>420</v>
      </c>
      <c r="B66" s="296"/>
      <c r="C66" s="296"/>
      <c r="D66" s="296"/>
      <c r="E66" s="296"/>
      <c r="F66" s="296"/>
      <c r="G66" s="14">
        <v>59</v>
      </c>
      <c r="H66" s="113">
        <f>H62-H65</f>
        <v>115206995</v>
      </c>
      <c r="I66" s="113">
        <f t="shared" ref="I66:K66" si="5">I62-I65</f>
        <v>34819913</v>
      </c>
      <c r="J66" s="113">
        <f t="shared" si="5"/>
        <v>147518761</v>
      </c>
      <c r="K66" s="113">
        <f t="shared" si="5"/>
        <v>32657089</v>
      </c>
    </row>
    <row r="67" spans="1:11" x14ac:dyDescent="0.2">
      <c r="A67" s="282" t="s">
        <v>421</v>
      </c>
      <c r="B67" s="282"/>
      <c r="C67" s="282"/>
      <c r="D67" s="282"/>
      <c r="E67" s="282"/>
      <c r="F67" s="282"/>
      <c r="G67" s="14">
        <v>60</v>
      </c>
      <c r="H67" s="113">
        <f>+IF((H62-H65)&gt;0,(H62-H65),0)</f>
        <v>115206995</v>
      </c>
      <c r="I67" s="113">
        <f t="shared" ref="I67:K67" si="6">+IF((I62-I65)&gt;0,(I62-I65),0)</f>
        <v>34819913</v>
      </c>
      <c r="J67" s="113">
        <f t="shared" si="6"/>
        <v>147518761</v>
      </c>
      <c r="K67" s="113">
        <f t="shared" si="6"/>
        <v>32657089</v>
      </c>
    </row>
    <row r="68" spans="1:11" x14ac:dyDescent="0.2">
      <c r="A68" s="282" t="s">
        <v>422</v>
      </c>
      <c r="B68" s="282"/>
      <c r="C68" s="282"/>
      <c r="D68" s="282"/>
      <c r="E68" s="282"/>
      <c r="F68" s="282"/>
      <c r="G68" s="14">
        <v>61</v>
      </c>
      <c r="H68" s="113">
        <f>+IF((H62-H65)&lt;0,(H62-H65),0)</f>
        <v>0</v>
      </c>
      <c r="I68" s="113">
        <f t="shared" ref="I68:K68" si="7">+IF((I62-I65)&lt;0,(I62-I65),0)</f>
        <v>0</v>
      </c>
      <c r="J68" s="113">
        <f t="shared" si="7"/>
        <v>0</v>
      </c>
      <c r="K68" s="113">
        <f t="shared" si="7"/>
        <v>0</v>
      </c>
    </row>
    <row r="69" spans="1:11" x14ac:dyDescent="0.2">
      <c r="A69" s="277" t="s">
        <v>219</v>
      </c>
      <c r="B69" s="277"/>
      <c r="C69" s="277"/>
      <c r="D69" s="277"/>
      <c r="E69" s="277"/>
      <c r="F69" s="277"/>
      <c r="G69" s="292"/>
      <c r="H69" s="292"/>
      <c r="I69" s="292"/>
      <c r="J69" s="293"/>
      <c r="K69" s="293"/>
    </row>
    <row r="70" spans="1:11" ht="22.15" customHeight="1" x14ac:dyDescent="0.2">
      <c r="A70" s="295" t="s">
        <v>423</v>
      </c>
      <c r="B70" s="296"/>
      <c r="C70" s="296"/>
      <c r="D70" s="296"/>
      <c r="E70" s="296"/>
      <c r="F70" s="296"/>
      <c r="G70" s="14">
        <v>62</v>
      </c>
      <c r="H70" s="113">
        <f>H71-H72</f>
        <v>0</v>
      </c>
      <c r="I70" s="113">
        <f>I71-I72</f>
        <v>0</v>
      </c>
      <c r="J70" s="113">
        <f>J71-J72</f>
        <v>0</v>
      </c>
      <c r="K70" s="113">
        <f>K71-K72</f>
        <v>0</v>
      </c>
    </row>
    <row r="71" spans="1:11" x14ac:dyDescent="0.2">
      <c r="A71" s="297" t="s">
        <v>220</v>
      </c>
      <c r="B71" s="297"/>
      <c r="C71" s="297"/>
      <c r="D71" s="297"/>
      <c r="E71" s="297"/>
      <c r="F71" s="297"/>
      <c r="G71" s="13">
        <v>63</v>
      </c>
      <c r="H71" s="30">
        <v>0</v>
      </c>
      <c r="I71" s="30">
        <v>0</v>
      </c>
      <c r="J71" s="30">
        <v>0</v>
      </c>
      <c r="K71" s="30">
        <v>0</v>
      </c>
    </row>
    <row r="72" spans="1:11" x14ac:dyDescent="0.2">
      <c r="A72" s="297" t="s">
        <v>221</v>
      </c>
      <c r="B72" s="297"/>
      <c r="C72" s="297"/>
      <c r="D72" s="297"/>
      <c r="E72" s="297"/>
      <c r="F72" s="297"/>
      <c r="G72" s="13">
        <v>64</v>
      </c>
      <c r="H72" s="30">
        <v>0</v>
      </c>
      <c r="I72" s="30">
        <v>0</v>
      </c>
      <c r="J72" s="30">
        <v>0</v>
      </c>
      <c r="K72" s="30">
        <v>0</v>
      </c>
    </row>
    <row r="73" spans="1:11" x14ac:dyDescent="0.2">
      <c r="A73" s="298" t="s">
        <v>222</v>
      </c>
      <c r="B73" s="298"/>
      <c r="C73" s="298"/>
      <c r="D73" s="298"/>
      <c r="E73" s="298"/>
      <c r="F73" s="298"/>
      <c r="G73" s="13">
        <v>65</v>
      </c>
      <c r="H73" s="30">
        <v>0</v>
      </c>
      <c r="I73" s="30">
        <v>0</v>
      </c>
      <c r="J73" s="30">
        <v>0</v>
      </c>
      <c r="K73" s="30">
        <v>0</v>
      </c>
    </row>
    <row r="74" spans="1:11" x14ac:dyDescent="0.2">
      <c r="A74" s="282" t="s">
        <v>424</v>
      </c>
      <c r="B74" s="282"/>
      <c r="C74" s="282"/>
      <c r="D74" s="282"/>
      <c r="E74" s="282"/>
      <c r="F74" s="282"/>
      <c r="G74" s="14">
        <v>66</v>
      </c>
      <c r="H74" s="114">
        <v>0</v>
      </c>
      <c r="I74" s="114">
        <v>0</v>
      </c>
      <c r="J74" s="114">
        <v>0</v>
      </c>
      <c r="K74" s="114">
        <v>0</v>
      </c>
    </row>
    <row r="75" spans="1:11" x14ac:dyDescent="0.2">
      <c r="A75" s="282" t="s">
        <v>425</v>
      </c>
      <c r="B75" s="282"/>
      <c r="C75" s="282"/>
      <c r="D75" s="282"/>
      <c r="E75" s="282"/>
      <c r="F75" s="282"/>
      <c r="G75" s="14">
        <v>67</v>
      </c>
      <c r="H75" s="114">
        <v>0</v>
      </c>
      <c r="I75" s="114">
        <v>0</v>
      </c>
      <c r="J75" s="114">
        <v>0</v>
      </c>
      <c r="K75" s="114">
        <v>0</v>
      </c>
    </row>
    <row r="76" spans="1:11" x14ac:dyDescent="0.2">
      <c r="A76" s="277" t="s">
        <v>223</v>
      </c>
      <c r="B76" s="277"/>
      <c r="C76" s="277"/>
      <c r="D76" s="277"/>
      <c r="E76" s="277"/>
      <c r="F76" s="277"/>
      <c r="G76" s="292"/>
      <c r="H76" s="292"/>
      <c r="I76" s="292"/>
      <c r="J76" s="293"/>
      <c r="K76" s="293"/>
    </row>
    <row r="77" spans="1:11" x14ac:dyDescent="0.2">
      <c r="A77" s="295" t="s">
        <v>426</v>
      </c>
      <c r="B77" s="296"/>
      <c r="C77" s="296"/>
      <c r="D77" s="296"/>
      <c r="E77" s="296"/>
      <c r="F77" s="296"/>
      <c r="G77" s="14">
        <v>68</v>
      </c>
      <c r="H77" s="114">
        <v>0</v>
      </c>
      <c r="I77" s="114">
        <v>0</v>
      </c>
      <c r="J77" s="114">
        <v>0</v>
      </c>
      <c r="K77" s="114">
        <v>0</v>
      </c>
    </row>
    <row r="78" spans="1:11" x14ac:dyDescent="0.2">
      <c r="A78" s="297" t="s">
        <v>427</v>
      </c>
      <c r="B78" s="297"/>
      <c r="C78" s="297"/>
      <c r="D78" s="297"/>
      <c r="E78" s="297"/>
      <c r="F78" s="297"/>
      <c r="G78" s="108">
        <v>69</v>
      </c>
      <c r="H78" s="34">
        <v>0</v>
      </c>
      <c r="I78" s="34">
        <v>0</v>
      </c>
      <c r="J78" s="34">
        <v>0</v>
      </c>
      <c r="K78" s="34">
        <v>0</v>
      </c>
    </row>
    <row r="79" spans="1:11" x14ac:dyDescent="0.2">
      <c r="A79" s="297" t="s">
        <v>428</v>
      </c>
      <c r="B79" s="297"/>
      <c r="C79" s="297"/>
      <c r="D79" s="297"/>
      <c r="E79" s="297"/>
      <c r="F79" s="297"/>
      <c r="G79" s="108">
        <v>70</v>
      </c>
      <c r="H79" s="34">
        <v>0</v>
      </c>
      <c r="I79" s="34">
        <v>0</v>
      </c>
      <c r="J79" s="34">
        <v>0</v>
      </c>
      <c r="K79" s="34">
        <v>0</v>
      </c>
    </row>
    <row r="80" spans="1:11" x14ac:dyDescent="0.2">
      <c r="A80" s="295" t="s">
        <v>429</v>
      </c>
      <c r="B80" s="296"/>
      <c r="C80" s="296"/>
      <c r="D80" s="296"/>
      <c r="E80" s="296"/>
      <c r="F80" s="296"/>
      <c r="G80" s="14">
        <v>71</v>
      </c>
      <c r="H80" s="114">
        <v>0</v>
      </c>
      <c r="I80" s="114">
        <v>0</v>
      </c>
      <c r="J80" s="114">
        <v>0</v>
      </c>
      <c r="K80" s="114">
        <v>0</v>
      </c>
    </row>
    <row r="81" spans="1:11" x14ac:dyDescent="0.2">
      <c r="A81" s="295" t="s">
        <v>430</v>
      </c>
      <c r="B81" s="296"/>
      <c r="C81" s="296"/>
      <c r="D81" s="296"/>
      <c r="E81" s="296"/>
      <c r="F81" s="296"/>
      <c r="G81" s="14">
        <v>72</v>
      </c>
      <c r="H81" s="114">
        <v>0</v>
      </c>
      <c r="I81" s="114">
        <v>0</v>
      </c>
      <c r="J81" s="114">
        <v>0</v>
      </c>
      <c r="K81" s="114">
        <v>0</v>
      </c>
    </row>
    <row r="82" spans="1:11" x14ac:dyDescent="0.2">
      <c r="A82" s="282" t="s">
        <v>431</v>
      </c>
      <c r="B82" s="282"/>
      <c r="C82" s="282"/>
      <c r="D82" s="282"/>
      <c r="E82" s="282"/>
      <c r="F82" s="282"/>
      <c r="G82" s="14">
        <v>73</v>
      </c>
      <c r="H82" s="114">
        <v>0</v>
      </c>
      <c r="I82" s="114">
        <v>0</v>
      </c>
      <c r="J82" s="114">
        <v>0</v>
      </c>
      <c r="K82" s="114">
        <v>0</v>
      </c>
    </row>
    <row r="83" spans="1:11" x14ac:dyDescent="0.2">
      <c r="A83" s="282" t="s">
        <v>432</v>
      </c>
      <c r="B83" s="282"/>
      <c r="C83" s="282"/>
      <c r="D83" s="282"/>
      <c r="E83" s="282"/>
      <c r="F83" s="282"/>
      <c r="G83" s="14">
        <v>74</v>
      </c>
      <c r="H83" s="114">
        <v>0</v>
      </c>
      <c r="I83" s="114">
        <v>0</v>
      </c>
      <c r="J83" s="114">
        <v>0</v>
      </c>
      <c r="K83" s="114">
        <v>0</v>
      </c>
    </row>
    <row r="84" spans="1:11" x14ac:dyDescent="0.2">
      <c r="A84" s="277" t="s">
        <v>224</v>
      </c>
      <c r="B84" s="277"/>
      <c r="C84" s="277"/>
      <c r="D84" s="277"/>
      <c r="E84" s="277"/>
      <c r="F84" s="277"/>
      <c r="G84" s="292"/>
      <c r="H84" s="292"/>
      <c r="I84" s="292"/>
      <c r="J84" s="293"/>
      <c r="K84" s="293"/>
    </row>
    <row r="85" spans="1:11" x14ac:dyDescent="0.2">
      <c r="A85" s="279" t="s">
        <v>433</v>
      </c>
      <c r="B85" s="280"/>
      <c r="C85" s="280"/>
      <c r="D85" s="280"/>
      <c r="E85" s="280"/>
      <c r="F85" s="280"/>
      <c r="G85" s="14">
        <v>75</v>
      </c>
      <c r="H85" s="115">
        <f>H86+H87</f>
        <v>0</v>
      </c>
      <c r="I85" s="115">
        <f>I86+I87</f>
        <v>0</v>
      </c>
      <c r="J85" s="115">
        <f>J86+J87</f>
        <v>0</v>
      </c>
      <c r="K85" s="115">
        <f>K86+K87</f>
        <v>0</v>
      </c>
    </row>
    <row r="86" spans="1:11" x14ac:dyDescent="0.2">
      <c r="A86" s="281" t="s">
        <v>225</v>
      </c>
      <c r="B86" s="281"/>
      <c r="C86" s="281"/>
      <c r="D86" s="281"/>
      <c r="E86" s="281"/>
      <c r="F86" s="281"/>
      <c r="G86" s="13">
        <v>76</v>
      </c>
      <c r="H86" s="35">
        <v>0</v>
      </c>
      <c r="I86" s="35">
        <v>0</v>
      </c>
      <c r="J86" s="35">
        <v>0</v>
      </c>
      <c r="K86" s="35">
        <v>0</v>
      </c>
    </row>
    <row r="87" spans="1:11" x14ac:dyDescent="0.2">
      <c r="A87" s="281" t="s">
        <v>226</v>
      </c>
      <c r="B87" s="281"/>
      <c r="C87" s="281"/>
      <c r="D87" s="281"/>
      <c r="E87" s="281"/>
      <c r="F87" s="281"/>
      <c r="G87" s="13">
        <v>77</v>
      </c>
      <c r="H87" s="35">
        <v>0</v>
      </c>
      <c r="I87" s="35">
        <v>0</v>
      </c>
      <c r="J87" s="35">
        <v>0</v>
      </c>
      <c r="K87" s="35">
        <v>0</v>
      </c>
    </row>
    <row r="88" spans="1:11" x14ac:dyDescent="0.2">
      <c r="A88" s="302" t="s">
        <v>227</v>
      </c>
      <c r="B88" s="302"/>
      <c r="C88" s="302"/>
      <c r="D88" s="302"/>
      <c r="E88" s="302"/>
      <c r="F88" s="302"/>
      <c r="G88" s="303"/>
      <c r="H88" s="303"/>
      <c r="I88" s="303"/>
      <c r="J88" s="293"/>
      <c r="K88" s="293"/>
    </row>
    <row r="89" spans="1:11" x14ac:dyDescent="0.2">
      <c r="A89" s="275" t="s">
        <v>228</v>
      </c>
      <c r="B89" s="275"/>
      <c r="C89" s="275"/>
      <c r="D89" s="275"/>
      <c r="E89" s="275"/>
      <c r="F89" s="275"/>
      <c r="G89" s="13">
        <v>78</v>
      </c>
      <c r="H89" s="190">
        <v>115206995</v>
      </c>
      <c r="I89" s="190">
        <v>34819913</v>
      </c>
      <c r="J89" s="190">
        <v>147518761</v>
      </c>
      <c r="K89" s="190">
        <v>32657089</v>
      </c>
    </row>
    <row r="90" spans="1:11" ht="24" customHeight="1" x14ac:dyDescent="0.2">
      <c r="A90" s="260" t="s">
        <v>434</v>
      </c>
      <c r="B90" s="260"/>
      <c r="C90" s="260"/>
      <c r="D90" s="260"/>
      <c r="E90" s="260"/>
      <c r="F90" s="260"/>
      <c r="G90" s="14">
        <v>79</v>
      </c>
      <c r="H90" s="115">
        <f>H92+H101</f>
        <v>0</v>
      </c>
      <c r="I90" s="115">
        <f>I92+I101</f>
        <v>0</v>
      </c>
      <c r="J90" s="115">
        <f>J92+J101</f>
        <v>0</v>
      </c>
      <c r="K90" s="115">
        <f>K92+K101</f>
        <v>0</v>
      </c>
    </row>
    <row r="91" spans="1:11" ht="24" customHeight="1" x14ac:dyDescent="0.2">
      <c r="A91" s="260" t="s">
        <v>435</v>
      </c>
      <c r="B91" s="260"/>
      <c r="C91" s="260"/>
      <c r="D91" s="260"/>
      <c r="E91" s="260"/>
      <c r="F91" s="260"/>
      <c r="G91" s="14">
        <v>80</v>
      </c>
      <c r="H91" s="115">
        <f>SUM(H92:H96)</f>
        <v>0</v>
      </c>
      <c r="I91" s="115">
        <f>SUM(I92:I96)</f>
        <v>0</v>
      </c>
      <c r="J91" s="115">
        <f>SUM(J92:J96)</f>
        <v>0</v>
      </c>
      <c r="K91" s="115">
        <f>SUM(K92:K96)</f>
        <v>0</v>
      </c>
    </row>
    <row r="92" spans="1:11" ht="24.75" customHeight="1" x14ac:dyDescent="0.2">
      <c r="A92" s="304" t="s">
        <v>436</v>
      </c>
      <c r="B92" s="305"/>
      <c r="C92" s="305"/>
      <c r="D92" s="305"/>
      <c r="E92" s="305"/>
      <c r="F92" s="306"/>
      <c r="G92" s="13">
        <v>81</v>
      </c>
      <c r="H92" s="35">
        <v>0</v>
      </c>
      <c r="I92" s="35">
        <v>0</v>
      </c>
      <c r="J92" s="35">
        <v>0</v>
      </c>
      <c r="K92" s="35">
        <v>0</v>
      </c>
    </row>
    <row r="93" spans="1:11" ht="22.15" customHeight="1" x14ac:dyDescent="0.2">
      <c r="A93" s="297" t="s">
        <v>437</v>
      </c>
      <c r="B93" s="297"/>
      <c r="C93" s="297"/>
      <c r="D93" s="297"/>
      <c r="E93" s="297"/>
      <c r="F93" s="297"/>
      <c r="G93" s="13">
        <v>82</v>
      </c>
      <c r="H93" s="35">
        <v>0</v>
      </c>
      <c r="I93" s="35">
        <v>0</v>
      </c>
      <c r="J93" s="35">
        <v>0</v>
      </c>
      <c r="K93" s="35">
        <v>0</v>
      </c>
    </row>
    <row r="94" spans="1:11" ht="22.15" customHeight="1" x14ac:dyDescent="0.2">
      <c r="A94" s="297" t="s">
        <v>438</v>
      </c>
      <c r="B94" s="297"/>
      <c r="C94" s="297"/>
      <c r="D94" s="297"/>
      <c r="E94" s="297"/>
      <c r="F94" s="297"/>
      <c r="G94" s="13">
        <v>83</v>
      </c>
      <c r="H94" s="35">
        <v>0</v>
      </c>
      <c r="I94" s="35">
        <v>0</v>
      </c>
      <c r="J94" s="35">
        <v>0</v>
      </c>
      <c r="K94" s="35">
        <v>0</v>
      </c>
    </row>
    <row r="95" spans="1:11" ht="22.15" customHeight="1" x14ac:dyDescent="0.2">
      <c r="A95" s="297" t="s">
        <v>439</v>
      </c>
      <c r="B95" s="297"/>
      <c r="C95" s="297"/>
      <c r="D95" s="297"/>
      <c r="E95" s="297"/>
      <c r="F95" s="297"/>
      <c r="G95" s="13">
        <v>84</v>
      </c>
      <c r="H95" s="35">
        <v>0</v>
      </c>
      <c r="I95" s="35">
        <v>0</v>
      </c>
      <c r="J95" s="35">
        <v>0</v>
      </c>
      <c r="K95" s="35">
        <v>0</v>
      </c>
    </row>
    <row r="96" spans="1:11" ht="22.15" customHeight="1" x14ac:dyDescent="0.2">
      <c r="A96" s="297" t="s">
        <v>440</v>
      </c>
      <c r="B96" s="297"/>
      <c r="C96" s="297"/>
      <c r="D96" s="297"/>
      <c r="E96" s="297"/>
      <c r="F96" s="297"/>
      <c r="G96" s="13">
        <v>85</v>
      </c>
      <c r="H96" s="35">
        <v>0</v>
      </c>
      <c r="I96" s="35">
        <v>0</v>
      </c>
      <c r="J96" s="35">
        <v>0</v>
      </c>
      <c r="K96" s="35">
        <v>0</v>
      </c>
    </row>
    <row r="97" spans="1:11" ht="22.15" customHeight="1" x14ac:dyDescent="0.2">
      <c r="A97" s="297" t="s">
        <v>441</v>
      </c>
      <c r="B97" s="297"/>
      <c r="C97" s="297"/>
      <c r="D97" s="297"/>
      <c r="E97" s="297"/>
      <c r="F97" s="297"/>
      <c r="G97" s="13">
        <v>86</v>
      </c>
      <c r="H97" s="35">
        <v>0</v>
      </c>
      <c r="I97" s="35">
        <v>0</v>
      </c>
      <c r="J97" s="35">
        <v>0</v>
      </c>
      <c r="K97" s="35">
        <v>0</v>
      </c>
    </row>
    <row r="98" spans="1:11" ht="22.15" customHeight="1" x14ac:dyDescent="0.2">
      <c r="A98" s="282" t="s">
        <v>442</v>
      </c>
      <c r="B98" s="282"/>
      <c r="C98" s="282"/>
      <c r="D98" s="282"/>
      <c r="E98" s="282"/>
      <c r="F98" s="282"/>
      <c r="G98" s="14">
        <v>87</v>
      </c>
      <c r="H98" s="116">
        <f>SUM(H99:H106)</f>
        <v>0</v>
      </c>
      <c r="I98" s="116">
        <f>SUM(I99:I106)</f>
        <v>0</v>
      </c>
      <c r="J98" s="116">
        <f t="shared" ref="J98:K98" si="8">SUM(J99:J106)</f>
        <v>0</v>
      </c>
      <c r="K98" s="116">
        <f t="shared" si="8"/>
        <v>0</v>
      </c>
    </row>
    <row r="99" spans="1:11" ht="14.25" customHeight="1" x14ac:dyDescent="0.2">
      <c r="A99" s="297" t="s">
        <v>443</v>
      </c>
      <c r="B99" s="297"/>
      <c r="C99" s="297"/>
      <c r="D99" s="297"/>
      <c r="E99" s="297"/>
      <c r="F99" s="297"/>
      <c r="G99" s="13">
        <v>88</v>
      </c>
      <c r="H99" s="35">
        <v>0</v>
      </c>
      <c r="I99" s="35">
        <v>0</v>
      </c>
      <c r="J99" s="35">
        <v>0</v>
      </c>
      <c r="K99" s="35">
        <v>0</v>
      </c>
    </row>
    <row r="100" spans="1:11" ht="24" customHeight="1" x14ac:dyDescent="0.2">
      <c r="A100" s="297" t="s">
        <v>444</v>
      </c>
      <c r="B100" s="297"/>
      <c r="C100" s="297"/>
      <c r="D100" s="297"/>
      <c r="E100" s="297"/>
      <c r="F100" s="297"/>
      <c r="G100" s="13">
        <v>89</v>
      </c>
      <c r="H100" s="35">
        <v>0</v>
      </c>
      <c r="I100" s="35">
        <v>0</v>
      </c>
      <c r="J100" s="35">
        <v>0</v>
      </c>
      <c r="K100" s="35">
        <v>0</v>
      </c>
    </row>
    <row r="101" spans="1:11" x14ac:dyDescent="0.2">
      <c r="A101" s="297" t="s">
        <v>445</v>
      </c>
      <c r="B101" s="297"/>
      <c r="C101" s="297"/>
      <c r="D101" s="297"/>
      <c r="E101" s="297"/>
      <c r="F101" s="297"/>
      <c r="G101" s="13">
        <v>90</v>
      </c>
      <c r="H101" s="35">
        <v>0</v>
      </c>
      <c r="I101" s="35">
        <v>0</v>
      </c>
      <c r="J101" s="35">
        <v>0</v>
      </c>
      <c r="K101" s="35">
        <v>0</v>
      </c>
    </row>
    <row r="102" spans="1:11" ht="27.75" customHeight="1" x14ac:dyDescent="0.2">
      <c r="A102" s="258" t="s">
        <v>446</v>
      </c>
      <c r="B102" s="258"/>
      <c r="C102" s="258"/>
      <c r="D102" s="258"/>
      <c r="E102" s="258"/>
      <c r="F102" s="258"/>
      <c r="G102" s="13">
        <v>91</v>
      </c>
      <c r="H102" s="35">
        <v>0</v>
      </c>
      <c r="I102" s="35">
        <v>0</v>
      </c>
      <c r="J102" s="35">
        <v>0</v>
      </c>
      <c r="K102" s="35">
        <v>0</v>
      </c>
    </row>
    <row r="103" spans="1:11" ht="27.75" customHeight="1" x14ac:dyDescent="0.2">
      <c r="A103" s="258" t="s">
        <v>447</v>
      </c>
      <c r="B103" s="258"/>
      <c r="C103" s="258"/>
      <c r="D103" s="258"/>
      <c r="E103" s="258"/>
      <c r="F103" s="258"/>
      <c r="G103" s="13">
        <v>92</v>
      </c>
      <c r="H103" s="35">
        <v>0</v>
      </c>
      <c r="I103" s="35">
        <v>0</v>
      </c>
      <c r="J103" s="35">
        <v>0</v>
      </c>
      <c r="K103" s="35">
        <v>0</v>
      </c>
    </row>
    <row r="104" spans="1:11" ht="14.25" customHeight="1" x14ac:dyDescent="0.2">
      <c r="A104" s="258" t="s">
        <v>448</v>
      </c>
      <c r="B104" s="258"/>
      <c r="C104" s="258"/>
      <c r="D104" s="258"/>
      <c r="E104" s="258"/>
      <c r="F104" s="258"/>
      <c r="G104" s="13">
        <v>93</v>
      </c>
      <c r="H104" s="35">
        <v>0</v>
      </c>
      <c r="I104" s="35">
        <v>0</v>
      </c>
      <c r="J104" s="35">
        <v>0</v>
      </c>
      <c r="K104" s="35">
        <v>0</v>
      </c>
    </row>
    <row r="105" spans="1:11" ht="15.75" customHeight="1" x14ac:dyDescent="0.2">
      <c r="A105" s="258" t="s">
        <v>449</v>
      </c>
      <c r="B105" s="258"/>
      <c r="C105" s="258"/>
      <c r="D105" s="258"/>
      <c r="E105" s="258"/>
      <c r="F105" s="258"/>
      <c r="G105" s="13">
        <v>94</v>
      </c>
      <c r="H105" s="35">
        <v>0</v>
      </c>
      <c r="I105" s="35">
        <v>0</v>
      </c>
      <c r="J105" s="35">
        <v>0</v>
      </c>
      <c r="K105" s="35">
        <v>0</v>
      </c>
    </row>
    <row r="106" spans="1:11" ht="17.25" customHeight="1" x14ac:dyDescent="0.2">
      <c r="A106" s="258" t="s">
        <v>450</v>
      </c>
      <c r="B106" s="258"/>
      <c r="C106" s="258"/>
      <c r="D106" s="258"/>
      <c r="E106" s="258"/>
      <c r="F106" s="258"/>
      <c r="G106" s="13">
        <v>95</v>
      </c>
      <c r="H106" s="35">
        <v>0</v>
      </c>
      <c r="I106" s="35">
        <v>0</v>
      </c>
      <c r="J106" s="35">
        <v>0</v>
      </c>
      <c r="K106" s="35">
        <v>0</v>
      </c>
    </row>
    <row r="107" spans="1:11" ht="27.75" customHeight="1" x14ac:dyDescent="0.2">
      <c r="A107" s="258" t="s">
        <v>451</v>
      </c>
      <c r="B107" s="258"/>
      <c r="C107" s="258"/>
      <c r="D107" s="258"/>
      <c r="E107" s="258"/>
      <c r="F107" s="258"/>
      <c r="G107" s="13">
        <v>96</v>
      </c>
      <c r="H107" s="35">
        <v>0</v>
      </c>
      <c r="I107" s="35">
        <v>0</v>
      </c>
      <c r="J107" s="35">
        <v>0</v>
      </c>
      <c r="K107" s="35">
        <v>0</v>
      </c>
    </row>
    <row r="108" spans="1:11" ht="22.9" customHeight="1" x14ac:dyDescent="0.2">
      <c r="A108" s="260" t="s">
        <v>452</v>
      </c>
      <c r="B108" s="260"/>
      <c r="C108" s="260"/>
      <c r="D108" s="260"/>
      <c r="E108" s="260"/>
      <c r="F108" s="260"/>
      <c r="G108" s="14">
        <v>97</v>
      </c>
      <c r="H108" s="115">
        <f>H91+H98-H107-H97</f>
        <v>0</v>
      </c>
      <c r="I108" s="115">
        <f>I91+I98-I107-I97</f>
        <v>0</v>
      </c>
      <c r="J108" s="115">
        <f t="shared" ref="J108:K108" si="9">J91+J98-J107-J97</f>
        <v>0</v>
      </c>
      <c r="K108" s="115">
        <f t="shared" si="9"/>
        <v>0</v>
      </c>
    </row>
    <row r="109" spans="1:11" ht="22.9" customHeight="1" x14ac:dyDescent="0.2">
      <c r="A109" s="260" t="s">
        <v>453</v>
      </c>
      <c r="B109" s="260"/>
      <c r="C109" s="260"/>
      <c r="D109" s="260"/>
      <c r="E109" s="260"/>
      <c r="F109" s="260"/>
      <c r="G109" s="14">
        <v>98</v>
      </c>
      <c r="H109" s="115">
        <f>H89+H108</f>
        <v>115206995</v>
      </c>
      <c r="I109" s="115">
        <f>I89+I108</f>
        <v>34819913</v>
      </c>
      <c r="J109" s="115">
        <f t="shared" ref="J109:K109" si="10">J89+J108</f>
        <v>147518761</v>
      </c>
      <c r="K109" s="115">
        <f t="shared" si="10"/>
        <v>32657089</v>
      </c>
    </row>
    <row r="110" spans="1:11" x14ac:dyDescent="0.2">
      <c r="A110" s="277" t="s">
        <v>229</v>
      </c>
      <c r="B110" s="277"/>
      <c r="C110" s="277"/>
      <c r="D110" s="277"/>
      <c r="E110" s="277"/>
      <c r="F110" s="277"/>
      <c r="G110" s="292"/>
      <c r="H110" s="292"/>
      <c r="I110" s="292"/>
      <c r="J110" s="293"/>
      <c r="K110" s="293"/>
    </row>
    <row r="111" spans="1:11" ht="27" customHeight="1" x14ac:dyDescent="0.2">
      <c r="A111" s="279" t="s">
        <v>454</v>
      </c>
      <c r="B111" s="280"/>
      <c r="C111" s="280"/>
      <c r="D111" s="280"/>
      <c r="E111" s="280"/>
      <c r="F111" s="280"/>
      <c r="G111" s="14">
        <v>99</v>
      </c>
      <c r="H111" s="115">
        <f>H112+H113</f>
        <v>115206995</v>
      </c>
      <c r="I111" s="115">
        <f>I112+I113</f>
        <v>34819913</v>
      </c>
      <c r="J111" s="115">
        <f>J112+J113</f>
        <v>147518761</v>
      </c>
      <c r="K111" s="115">
        <f>K112+K113</f>
        <v>32657089</v>
      </c>
    </row>
    <row r="112" spans="1:11" x14ac:dyDescent="0.2">
      <c r="A112" s="281" t="s">
        <v>230</v>
      </c>
      <c r="B112" s="281"/>
      <c r="C112" s="281"/>
      <c r="D112" s="281"/>
      <c r="E112" s="281"/>
      <c r="F112" s="281"/>
      <c r="G112" s="13">
        <v>100</v>
      </c>
      <c r="H112" s="190">
        <v>115206995</v>
      </c>
      <c r="I112" s="190">
        <v>34819913</v>
      </c>
      <c r="J112" s="190">
        <v>147518761</v>
      </c>
      <c r="K112" s="190">
        <v>32657089</v>
      </c>
    </row>
    <row r="113" spans="1:11" x14ac:dyDescent="0.2">
      <c r="A113" s="281" t="s">
        <v>231</v>
      </c>
      <c r="B113" s="281"/>
      <c r="C113" s="281"/>
      <c r="D113" s="281"/>
      <c r="E113" s="281"/>
      <c r="F113" s="281"/>
      <c r="G113" s="13">
        <v>101</v>
      </c>
      <c r="H113" s="35">
        <v>0</v>
      </c>
      <c r="I113" s="35">
        <v>0</v>
      </c>
      <c r="J113" s="35">
        <v>0</v>
      </c>
      <c r="K113" s="35">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workbookViewId="0">
      <selection sqref="A1:I1"/>
    </sheetView>
  </sheetViews>
  <sheetFormatPr defaultColWidth="9.140625" defaultRowHeight="12.75" x14ac:dyDescent="0.2"/>
  <cols>
    <col min="1" max="7" width="9.140625" style="18"/>
    <col min="8" max="9" width="15.140625" style="44" customWidth="1"/>
    <col min="10" max="16384" width="9.140625" style="18"/>
  </cols>
  <sheetData>
    <row r="1" spans="1:9" x14ac:dyDescent="0.2">
      <c r="A1" s="300" t="s">
        <v>232</v>
      </c>
      <c r="B1" s="307"/>
      <c r="C1" s="307"/>
      <c r="D1" s="307"/>
      <c r="E1" s="307"/>
      <c r="F1" s="307"/>
      <c r="G1" s="307"/>
      <c r="H1" s="307"/>
      <c r="I1" s="307"/>
    </row>
    <row r="2" spans="1:9" ht="12.75" customHeight="1" x14ac:dyDescent="0.2">
      <c r="A2" s="299" t="s">
        <v>591</v>
      </c>
      <c r="B2" s="264"/>
      <c r="C2" s="264"/>
      <c r="D2" s="264"/>
      <c r="E2" s="264"/>
      <c r="F2" s="264"/>
      <c r="G2" s="264"/>
      <c r="H2" s="264"/>
      <c r="I2" s="264"/>
    </row>
    <row r="3" spans="1:9" x14ac:dyDescent="0.2">
      <c r="A3" s="315" t="s">
        <v>233</v>
      </c>
      <c r="B3" s="316"/>
      <c r="C3" s="316"/>
      <c r="D3" s="316"/>
      <c r="E3" s="316"/>
      <c r="F3" s="316"/>
      <c r="G3" s="316"/>
      <c r="H3" s="316"/>
      <c r="I3" s="316"/>
    </row>
    <row r="4" spans="1:9" x14ac:dyDescent="0.2">
      <c r="A4" s="311" t="s">
        <v>523</v>
      </c>
      <c r="B4" s="268"/>
      <c r="C4" s="268"/>
      <c r="D4" s="268"/>
      <c r="E4" s="268"/>
      <c r="F4" s="268"/>
      <c r="G4" s="268"/>
      <c r="H4" s="268"/>
      <c r="I4" s="269"/>
    </row>
    <row r="5" spans="1:9" ht="24" thickBot="1" x14ac:dyDescent="0.25">
      <c r="A5" s="323" t="s">
        <v>234</v>
      </c>
      <c r="B5" s="324"/>
      <c r="C5" s="324"/>
      <c r="D5" s="324"/>
      <c r="E5" s="324"/>
      <c r="F5" s="325"/>
      <c r="G5" s="19" t="s">
        <v>235</v>
      </c>
      <c r="H5" s="36" t="s">
        <v>236</v>
      </c>
      <c r="I5" s="36" t="s">
        <v>237</v>
      </c>
    </row>
    <row r="6" spans="1:9" x14ac:dyDescent="0.2">
      <c r="A6" s="326">
        <v>1</v>
      </c>
      <c r="B6" s="327"/>
      <c r="C6" s="327"/>
      <c r="D6" s="327"/>
      <c r="E6" s="327"/>
      <c r="F6" s="328"/>
      <c r="G6" s="20">
        <v>2</v>
      </c>
      <c r="H6" s="37" t="s">
        <v>238</v>
      </c>
      <c r="I6" s="37" t="s">
        <v>239</v>
      </c>
    </row>
    <row r="7" spans="1:9" x14ac:dyDescent="0.2">
      <c r="A7" s="329" t="s">
        <v>240</v>
      </c>
      <c r="B7" s="330"/>
      <c r="C7" s="330"/>
      <c r="D7" s="330"/>
      <c r="E7" s="330"/>
      <c r="F7" s="330"/>
      <c r="G7" s="330"/>
      <c r="H7" s="330"/>
      <c r="I7" s="331"/>
    </row>
    <row r="8" spans="1:9" ht="12.75" customHeight="1" x14ac:dyDescent="0.2">
      <c r="A8" s="332" t="s">
        <v>241</v>
      </c>
      <c r="B8" s="333"/>
      <c r="C8" s="333"/>
      <c r="D8" s="333"/>
      <c r="E8" s="333"/>
      <c r="F8" s="334"/>
      <c r="G8" s="21">
        <v>1</v>
      </c>
      <c r="H8" s="147">
        <v>119031566</v>
      </c>
      <c r="I8" s="147">
        <v>149009269</v>
      </c>
    </row>
    <row r="9" spans="1:9" ht="12.75" customHeight="1" x14ac:dyDescent="0.2">
      <c r="A9" s="320" t="s">
        <v>242</v>
      </c>
      <c r="B9" s="321"/>
      <c r="C9" s="321"/>
      <c r="D9" s="321"/>
      <c r="E9" s="321"/>
      <c r="F9" s="322"/>
      <c r="G9" s="22">
        <v>2</v>
      </c>
      <c r="H9" s="38">
        <f>H10+H11+H12+H13+H14+H15+H16+H17</f>
        <v>41727844</v>
      </c>
      <c r="I9" s="38">
        <f>I10+I11+I12+I13+I14+I15+I16+I17</f>
        <v>-15089034</v>
      </c>
    </row>
    <row r="10" spans="1:9" ht="12.75" customHeight="1" x14ac:dyDescent="0.2">
      <c r="A10" s="312" t="s">
        <v>243</v>
      </c>
      <c r="B10" s="313"/>
      <c r="C10" s="313"/>
      <c r="D10" s="313"/>
      <c r="E10" s="313"/>
      <c r="F10" s="314"/>
      <c r="G10" s="23">
        <v>3</v>
      </c>
      <c r="H10" s="148">
        <v>45171233</v>
      </c>
      <c r="I10" s="148">
        <v>36613204</v>
      </c>
    </row>
    <row r="11" spans="1:9" ht="22.15" customHeight="1" x14ac:dyDescent="0.2">
      <c r="A11" s="312" t="s">
        <v>244</v>
      </c>
      <c r="B11" s="313"/>
      <c r="C11" s="313"/>
      <c r="D11" s="313"/>
      <c r="E11" s="313"/>
      <c r="F11" s="314"/>
      <c r="G11" s="23">
        <v>4</v>
      </c>
      <c r="H11" s="148">
        <v>-42742</v>
      </c>
      <c r="I11" s="148">
        <v>-583589</v>
      </c>
    </row>
    <row r="12" spans="1:9" ht="23.45" customHeight="1" x14ac:dyDescent="0.2">
      <c r="A12" s="312" t="s">
        <v>245</v>
      </c>
      <c r="B12" s="313"/>
      <c r="C12" s="313"/>
      <c r="D12" s="313"/>
      <c r="E12" s="313"/>
      <c r="F12" s="314"/>
      <c r="G12" s="23">
        <v>5</v>
      </c>
      <c r="H12" s="148">
        <v>-120671</v>
      </c>
      <c r="I12" s="148">
        <v>1923116</v>
      </c>
    </row>
    <row r="13" spans="1:9" ht="12.75" customHeight="1" x14ac:dyDescent="0.2">
      <c r="A13" s="312" t="s">
        <v>246</v>
      </c>
      <c r="B13" s="313"/>
      <c r="C13" s="313"/>
      <c r="D13" s="313"/>
      <c r="E13" s="313"/>
      <c r="F13" s="314"/>
      <c r="G13" s="23">
        <v>6</v>
      </c>
      <c r="H13" s="148">
        <v>-3740809</v>
      </c>
      <c r="I13" s="148">
        <v>-60647101</v>
      </c>
    </row>
    <row r="14" spans="1:9" ht="12.75" customHeight="1" x14ac:dyDescent="0.2">
      <c r="A14" s="312" t="s">
        <v>247</v>
      </c>
      <c r="B14" s="313"/>
      <c r="C14" s="313"/>
      <c r="D14" s="313"/>
      <c r="E14" s="313"/>
      <c r="F14" s="314"/>
      <c r="G14" s="23">
        <v>7</v>
      </c>
      <c r="H14" s="148">
        <v>1057558</v>
      </c>
      <c r="I14" s="148">
        <v>1437916</v>
      </c>
    </row>
    <row r="15" spans="1:9" ht="12.75" customHeight="1" x14ac:dyDescent="0.2">
      <c r="A15" s="312" t="s">
        <v>248</v>
      </c>
      <c r="B15" s="313"/>
      <c r="C15" s="313"/>
      <c r="D15" s="313"/>
      <c r="E15" s="313"/>
      <c r="F15" s="314"/>
      <c r="G15" s="23">
        <v>8</v>
      </c>
      <c r="H15" s="148">
        <v>0</v>
      </c>
      <c r="I15" s="148">
        <v>0</v>
      </c>
    </row>
    <row r="16" spans="1:9" ht="12.75" customHeight="1" x14ac:dyDescent="0.2">
      <c r="A16" s="312" t="s">
        <v>249</v>
      </c>
      <c r="B16" s="313"/>
      <c r="C16" s="313"/>
      <c r="D16" s="313"/>
      <c r="E16" s="313"/>
      <c r="F16" s="314"/>
      <c r="G16" s="23">
        <v>9</v>
      </c>
      <c r="H16" s="148">
        <v>-4650531</v>
      </c>
      <c r="I16" s="148">
        <v>-1034270</v>
      </c>
    </row>
    <row r="17" spans="1:9" ht="25.15" customHeight="1" x14ac:dyDescent="0.2">
      <c r="A17" s="312" t="s">
        <v>250</v>
      </c>
      <c r="B17" s="313"/>
      <c r="C17" s="313"/>
      <c r="D17" s="313"/>
      <c r="E17" s="313"/>
      <c r="F17" s="314"/>
      <c r="G17" s="23">
        <v>10</v>
      </c>
      <c r="H17" s="148">
        <v>4053806</v>
      </c>
      <c r="I17" s="148">
        <v>7201690</v>
      </c>
    </row>
    <row r="18" spans="1:9" ht="28.15" customHeight="1" x14ac:dyDescent="0.2">
      <c r="A18" s="317" t="s">
        <v>251</v>
      </c>
      <c r="B18" s="318"/>
      <c r="C18" s="318"/>
      <c r="D18" s="318"/>
      <c r="E18" s="318"/>
      <c r="F18" s="319"/>
      <c r="G18" s="22">
        <v>11</v>
      </c>
      <c r="H18" s="38">
        <f>H8+H9</f>
        <v>160759410</v>
      </c>
      <c r="I18" s="38">
        <f>I8+I9</f>
        <v>133920235</v>
      </c>
    </row>
    <row r="19" spans="1:9" ht="12.75" customHeight="1" x14ac:dyDescent="0.2">
      <c r="A19" s="320" t="s">
        <v>252</v>
      </c>
      <c r="B19" s="321"/>
      <c r="C19" s="321"/>
      <c r="D19" s="321"/>
      <c r="E19" s="321"/>
      <c r="F19" s="322"/>
      <c r="G19" s="22">
        <v>12</v>
      </c>
      <c r="H19" s="38">
        <f>H20+H21+H22+H23</f>
        <v>87130060</v>
      </c>
      <c r="I19" s="38">
        <f>I20+I21+I22+I23</f>
        <v>77632327</v>
      </c>
    </row>
    <row r="20" spans="1:9" ht="12.75" customHeight="1" x14ac:dyDescent="0.2">
      <c r="A20" s="312" t="s">
        <v>253</v>
      </c>
      <c r="B20" s="313"/>
      <c r="C20" s="313"/>
      <c r="D20" s="313"/>
      <c r="E20" s="313"/>
      <c r="F20" s="314"/>
      <c r="G20" s="23">
        <v>13</v>
      </c>
      <c r="H20" s="148">
        <v>128942805</v>
      </c>
      <c r="I20" s="148">
        <v>82486599</v>
      </c>
    </row>
    <row r="21" spans="1:9" ht="12.75" customHeight="1" x14ac:dyDescent="0.2">
      <c r="A21" s="312" t="s">
        <v>254</v>
      </c>
      <c r="B21" s="313"/>
      <c r="C21" s="313"/>
      <c r="D21" s="313"/>
      <c r="E21" s="313"/>
      <c r="F21" s="314"/>
      <c r="G21" s="23">
        <v>14</v>
      </c>
      <c r="H21" s="148">
        <v>4579988</v>
      </c>
      <c r="I21" s="148">
        <v>-39901927</v>
      </c>
    </row>
    <row r="22" spans="1:9" ht="12.75" customHeight="1" x14ac:dyDescent="0.2">
      <c r="A22" s="312" t="s">
        <v>255</v>
      </c>
      <c r="B22" s="313"/>
      <c r="C22" s="313"/>
      <c r="D22" s="313"/>
      <c r="E22" s="313"/>
      <c r="F22" s="314"/>
      <c r="G22" s="23">
        <v>15</v>
      </c>
      <c r="H22" s="148">
        <v>-44869202.000000007</v>
      </c>
      <c r="I22" s="148">
        <v>32903312</v>
      </c>
    </row>
    <row r="23" spans="1:9" ht="12.75" customHeight="1" x14ac:dyDescent="0.2">
      <c r="A23" s="312" t="s">
        <v>256</v>
      </c>
      <c r="B23" s="313"/>
      <c r="C23" s="313"/>
      <c r="D23" s="313"/>
      <c r="E23" s="313"/>
      <c r="F23" s="314"/>
      <c r="G23" s="23">
        <v>16</v>
      </c>
      <c r="H23" s="148">
        <v>-1523531</v>
      </c>
      <c r="I23" s="148">
        <v>2144343</v>
      </c>
    </row>
    <row r="24" spans="1:9" ht="12.75" customHeight="1" x14ac:dyDescent="0.2">
      <c r="A24" s="317" t="s">
        <v>257</v>
      </c>
      <c r="B24" s="318"/>
      <c r="C24" s="318"/>
      <c r="D24" s="318"/>
      <c r="E24" s="318"/>
      <c r="F24" s="319"/>
      <c r="G24" s="22">
        <v>17</v>
      </c>
      <c r="H24" s="38">
        <f>H18+H19</f>
        <v>247889470</v>
      </c>
      <c r="I24" s="38">
        <f>I18+I19</f>
        <v>211552562</v>
      </c>
    </row>
    <row r="25" spans="1:9" ht="12.75" customHeight="1" x14ac:dyDescent="0.2">
      <c r="A25" s="308" t="s">
        <v>258</v>
      </c>
      <c r="B25" s="309"/>
      <c r="C25" s="309"/>
      <c r="D25" s="309"/>
      <c r="E25" s="309"/>
      <c r="F25" s="310"/>
      <c r="G25" s="23">
        <v>18</v>
      </c>
      <c r="H25" s="148">
        <v>-1237798</v>
      </c>
      <c r="I25" s="148">
        <v>-1113188</v>
      </c>
    </row>
    <row r="26" spans="1:9" ht="12.75" customHeight="1" x14ac:dyDescent="0.2">
      <c r="A26" s="308" t="s">
        <v>259</v>
      </c>
      <c r="B26" s="309"/>
      <c r="C26" s="309"/>
      <c r="D26" s="309"/>
      <c r="E26" s="309"/>
      <c r="F26" s="310"/>
      <c r="G26" s="23">
        <v>19</v>
      </c>
      <c r="H26" s="148">
        <v>-78544</v>
      </c>
      <c r="I26" s="148">
        <v>-9188334</v>
      </c>
    </row>
    <row r="27" spans="1:9" ht="25.9" customHeight="1" x14ac:dyDescent="0.2">
      <c r="A27" s="335" t="s">
        <v>260</v>
      </c>
      <c r="B27" s="336"/>
      <c r="C27" s="336"/>
      <c r="D27" s="336"/>
      <c r="E27" s="336"/>
      <c r="F27" s="337"/>
      <c r="G27" s="24">
        <v>20</v>
      </c>
      <c r="H27" s="39">
        <f>H24+H25+H26</f>
        <v>246573128</v>
      </c>
      <c r="I27" s="39">
        <f>I24+I25+I26</f>
        <v>201251040</v>
      </c>
    </row>
    <row r="28" spans="1:9" x14ac:dyDescent="0.2">
      <c r="A28" s="329" t="s">
        <v>261</v>
      </c>
      <c r="B28" s="330"/>
      <c r="C28" s="330"/>
      <c r="D28" s="330"/>
      <c r="E28" s="330"/>
      <c r="F28" s="330"/>
      <c r="G28" s="330"/>
      <c r="H28" s="330"/>
      <c r="I28" s="331"/>
    </row>
    <row r="29" spans="1:9" ht="30.6" customHeight="1" x14ac:dyDescent="0.2">
      <c r="A29" s="332" t="s">
        <v>262</v>
      </c>
      <c r="B29" s="333"/>
      <c r="C29" s="333"/>
      <c r="D29" s="333"/>
      <c r="E29" s="333"/>
      <c r="F29" s="334"/>
      <c r="G29" s="21">
        <v>21</v>
      </c>
      <c r="H29" s="149">
        <v>108327</v>
      </c>
      <c r="I29" s="149">
        <v>621494</v>
      </c>
    </row>
    <row r="30" spans="1:9" ht="12.75" customHeight="1" x14ac:dyDescent="0.2">
      <c r="A30" s="308" t="s">
        <v>263</v>
      </c>
      <c r="B30" s="309"/>
      <c r="C30" s="309"/>
      <c r="D30" s="309"/>
      <c r="E30" s="309"/>
      <c r="F30" s="310"/>
      <c r="G30" s="23">
        <v>22</v>
      </c>
      <c r="H30" s="150">
        <v>0</v>
      </c>
      <c r="I30" s="148">
        <v>0</v>
      </c>
    </row>
    <row r="31" spans="1:9" ht="12.75" customHeight="1" x14ac:dyDescent="0.2">
      <c r="A31" s="308" t="s">
        <v>264</v>
      </c>
      <c r="B31" s="309"/>
      <c r="C31" s="309"/>
      <c r="D31" s="309"/>
      <c r="E31" s="309"/>
      <c r="F31" s="310"/>
      <c r="G31" s="23">
        <v>23</v>
      </c>
      <c r="H31" s="150">
        <v>2834010</v>
      </c>
      <c r="I31" s="150">
        <v>3428515</v>
      </c>
    </row>
    <row r="32" spans="1:9" ht="12.75" customHeight="1" x14ac:dyDescent="0.2">
      <c r="A32" s="308" t="s">
        <v>265</v>
      </c>
      <c r="B32" s="309"/>
      <c r="C32" s="309"/>
      <c r="D32" s="309"/>
      <c r="E32" s="309"/>
      <c r="F32" s="310"/>
      <c r="G32" s="23">
        <v>24</v>
      </c>
      <c r="H32" s="150">
        <v>59371</v>
      </c>
      <c r="I32" s="148">
        <v>57493183</v>
      </c>
    </row>
    <row r="33" spans="1:9" ht="12.75" customHeight="1" x14ac:dyDescent="0.2">
      <c r="A33" s="308" t="s">
        <v>266</v>
      </c>
      <c r="B33" s="309"/>
      <c r="C33" s="309"/>
      <c r="D33" s="309"/>
      <c r="E33" s="309"/>
      <c r="F33" s="310"/>
      <c r="G33" s="23">
        <v>25</v>
      </c>
      <c r="H33" s="150">
        <v>0</v>
      </c>
      <c r="I33" s="150">
        <v>12900523</v>
      </c>
    </row>
    <row r="34" spans="1:9" ht="12.75" customHeight="1" x14ac:dyDescent="0.2">
      <c r="A34" s="308" t="s">
        <v>267</v>
      </c>
      <c r="B34" s="309"/>
      <c r="C34" s="309"/>
      <c r="D34" s="309"/>
      <c r="E34" s="309"/>
      <c r="F34" s="310"/>
      <c r="G34" s="23">
        <v>26</v>
      </c>
      <c r="H34" s="150">
        <v>1324523</v>
      </c>
      <c r="I34" s="148">
        <v>0</v>
      </c>
    </row>
    <row r="35" spans="1:9" ht="26.45" customHeight="1" x14ac:dyDescent="0.2">
      <c r="A35" s="317" t="s">
        <v>268</v>
      </c>
      <c r="B35" s="318"/>
      <c r="C35" s="318"/>
      <c r="D35" s="318"/>
      <c r="E35" s="318"/>
      <c r="F35" s="319"/>
      <c r="G35" s="22">
        <v>27</v>
      </c>
      <c r="H35" s="42">
        <f>H29+H30+H31+H32+H33+H34</f>
        <v>4326231</v>
      </c>
      <c r="I35" s="42">
        <f>I29+I30+I31+I32+I33+I34</f>
        <v>74443715</v>
      </c>
    </row>
    <row r="36" spans="1:9" ht="22.9" customHeight="1" x14ac:dyDescent="0.2">
      <c r="A36" s="308" t="s">
        <v>269</v>
      </c>
      <c r="B36" s="309"/>
      <c r="C36" s="309"/>
      <c r="D36" s="309"/>
      <c r="E36" s="309"/>
      <c r="F36" s="310"/>
      <c r="G36" s="23">
        <v>28</v>
      </c>
      <c r="H36" s="150">
        <v>-15261833</v>
      </c>
      <c r="I36" s="150">
        <v>-12838198</v>
      </c>
    </row>
    <row r="37" spans="1:9" ht="12.75" customHeight="1" x14ac:dyDescent="0.2">
      <c r="A37" s="308" t="s">
        <v>270</v>
      </c>
      <c r="B37" s="309"/>
      <c r="C37" s="309"/>
      <c r="D37" s="309"/>
      <c r="E37" s="309"/>
      <c r="F37" s="310"/>
      <c r="G37" s="23">
        <v>29</v>
      </c>
      <c r="H37" s="150">
        <v>0</v>
      </c>
      <c r="I37" s="150">
        <v>0</v>
      </c>
    </row>
    <row r="38" spans="1:9" ht="12.75" customHeight="1" x14ac:dyDescent="0.2">
      <c r="A38" s="308" t="s">
        <v>271</v>
      </c>
      <c r="B38" s="309"/>
      <c r="C38" s="309"/>
      <c r="D38" s="309"/>
      <c r="E38" s="309"/>
      <c r="F38" s="310"/>
      <c r="G38" s="23">
        <v>30</v>
      </c>
      <c r="H38" s="150">
        <v>-1208485</v>
      </c>
      <c r="I38" s="150">
        <v>-7534500</v>
      </c>
    </row>
    <row r="39" spans="1:9" ht="12.75" customHeight="1" x14ac:dyDescent="0.2">
      <c r="A39" s="308" t="s">
        <v>272</v>
      </c>
      <c r="B39" s="309"/>
      <c r="C39" s="309"/>
      <c r="D39" s="309"/>
      <c r="E39" s="309"/>
      <c r="F39" s="310"/>
      <c r="G39" s="23">
        <v>31</v>
      </c>
      <c r="H39" s="191">
        <v>0</v>
      </c>
      <c r="I39" s="191">
        <v>0</v>
      </c>
    </row>
    <row r="40" spans="1:9" ht="12.75" customHeight="1" x14ac:dyDescent="0.2">
      <c r="A40" s="308" t="s">
        <v>273</v>
      </c>
      <c r="B40" s="309"/>
      <c r="C40" s="309"/>
      <c r="D40" s="309"/>
      <c r="E40" s="309"/>
      <c r="F40" s="310"/>
      <c r="G40" s="23">
        <v>32</v>
      </c>
      <c r="H40" s="191">
        <v>0</v>
      </c>
      <c r="I40" s="191">
        <v>0</v>
      </c>
    </row>
    <row r="41" spans="1:9" ht="24" customHeight="1" x14ac:dyDescent="0.2">
      <c r="A41" s="317" t="s">
        <v>274</v>
      </c>
      <c r="B41" s="318"/>
      <c r="C41" s="318"/>
      <c r="D41" s="318"/>
      <c r="E41" s="318"/>
      <c r="F41" s="319"/>
      <c r="G41" s="22">
        <v>33</v>
      </c>
      <c r="H41" s="42">
        <f>H36+H37+H38+H39+H40</f>
        <v>-16470318</v>
      </c>
      <c r="I41" s="42">
        <f>I36+I37+I38+I39+I40</f>
        <v>-20372698</v>
      </c>
    </row>
    <row r="42" spans="1:9" ht="29.45" customHeight="1" x14ac:dyDescent="0.2">
      <c r="A42" s="335" t="s">
        <v>275</v>
      </c>
      <c r="B42" s="336"/>
      <c r="C42" s="336"/>
      <c r="D42" s="336"/>
      <c r="E42" s="336"/>
      <c r="F42" s="337"/>
      <c r="G42" s="24">
        <v>34</v>
      </c>
      <c r="H42" s="43">
        <f>H35+H41</f>
        <v>-12144087</v>
      </c>
      <c r="I42" s="43">
        <f>I35+I41</f>
        <v>54071017</v>
      </c>
    </row>
    <row r="43" spans="1:9" x14ac:dyDescent="0.2">
      <c r="A43" s="329" t="s">
        <v>276</v>
      </c>
      <c r="B43" s="330"/>
      <c r="C43" s="330"/>
      <c r="D43" s="330"/>
      <c r="E43" s="330"/>
      <c r="F43" s="330"/>
      <c r="G43" s="330"/>
      <c r="H43" s="330"/>
      <c r="I43" s="331"/>
    </row>
    <row r="44" spans="1:9" ht="12.75" customHeight="1" x14ac:dyDescent="0.2">
      <c r="A44" s="332" t="s">
        <v>277</v>
      </c>
      <c r="B44" s="333"/>
      <c r="C44" s="333"/>
      <c r="D44" s="333"/>
      <c r="E44" s="333"/>
      <c r="F44" s="334"/>
      <c r="G44" s="21">
        <v>35</v>
      </c>
      <c r="H44" s="40">
        <v>0</v>
      </c>
      <c r="I44" s="40">
        <v>0</v>
      </c>
    </row>
    <row r="45" spans="1:9" ht="25.15" customHeight="1" x14ac:dyDescent="0.2">
      <c r="A45" s="308" t="s">
        <v>278</v>
      </c>
      <c r="B45" s="309"/>
      <c r="C45" s="309"/>
      <c r="D45" s="309"/>
      <c r="E45" s="309"/>
      <c r="F45" s="310"/>
      <c r="G45" s="23">
        <v>36</v>
      </c>
      <c r="H45" s="41">
        <v>0</v>
      </c>
      <c r="I45" s="41">
        <v>0</v>
      </c>
    </row>
    <row r="46" spans="1:9" ht="12.75" customHeight="1" x14ac:dyDescent="0.2">
      <c r="A46" s="308" t="s">
        <v>279</v>
      </c>
      <c r="B46" s="309"/>
      <c r="C46" s="309"/>
      <c r="D46" s="309"/>
      <c r="E46" s="309"/>
      <c r="F46" s="310"/>
      <c r="G46" s="23">
        <v>37</v>
      </c>
      <c r="H46" s="150">
        <v>0</v>
      </c>
      <c r="I46" s="41">
        <v>0</v>
      </c>
    </row>
    <row r="47" spans="1:9" ht="12.75" customHeight="1" x14ac:dyDescent="0.2">
      <c r="A47" s="308" t="s">
        <v>280</v>
      </c>
      <c r="B47" s="309"/>
      <c r="C47" s="309"/>
      <c r="D47" s="309"/>
      <c r="E47" s="309"/>
      <c r="F47" s="310"/>
      <c r="G47" s="23">
        <v>38</v>
      </c>
      <c r="H47" s="41">
        <v>0</v>
      </c>
      <c r="I47" s="41">
        <v>0</v>
      </c>
    </row>
    <row r="48" spans="1:9" ht="22.15" customHeight="1" x14ac:dyDescent="0.2">
      <c r="A48" s="317" t="s">
        <v>281</v>
      </c>
      <c r="B48" s="318"/>
      <c r="C48" s="318"/>
      <c r="D48" s="318"/>
      <c r="E48" s="318"/>
      <c r="F48" s="319"/>
      <c r="G48" s="22">
        <v>39</v>
      </c>
      <c r="H48" s="42">
        <f>H44+H45+H46+H47</f>
        <v>0</v>
      </c>
      <c r="I48" s="42">
        <f>I44+I45+I46+I47</f>
        <v>0</v>
      </c>
    </row>
    <row r="49" spans="1:9" ht="24.6" customHeight="1" x14ac:dyDescent="0.2">
      <c r="A49" s="308" t="s">
        <v>282</v>
      </c>
      <c r="B49" s="309"/>
      <c r="C49" s="309"/>
      <c r="D49" s="309"/>
      <c r="E49" s="309"/>
      <c r="F49" s="310"/>
      <c r="G49" s="23">
        <v>40</v>
      </c>
      <c r="H49" s="150">
        <v>-14830171</v>
      </c>
      <c r="I49" s="150">
        <v>-26189574</v>
      </c>
    </row>
    <row r="50" spans="1:9" ht="12.75" customHeight="1" x14ac:dyDescent="0.2">
      <c r="A50" s="308" t="s">
        <v>283</v>
      </c>
      <c r="B50" s="309"/>
      <c r="C50" s="309"/>
      <c r="D50" s="309"/>
      <c r="E50" s="309"/>
      <c r="F50" s="310"/>
      <c r="G50" s="23">
        <v>41</v>
      </c>
      <c r="H50" s="150">
        <v>-109165903</v>
      </c>
      <c r="I50" s="150">
        <v>-84751107</v>
      </c>
    </row>
    <row r="51" spans="1:9" ht="12.75" customHeight="1" x14ac:dyDescent="0.2">
      <c r="A51" s="308" t="s">
        <v>284</v>
      </c>
      <c r="B51" s="309"/>
      <c r="C51" s="309"/>
      <c r="D51" s="309"/>
      <c r="E51" s="309"/>
      <c r="F51" s="310"/>
      <c r="G51" s="23">
        <v>42</v>
      </c>
      <c r="H51" s="150">
        <v>-11697423</v>
      </c>
      <c r="I51" s="150">
        <v>-9408661</v>
      </c>
    </row>
    <row r="52" spans="1:9" ht="22.9" customHeight="1" x14ac:dyDescent="0.2">
      <c r="A52" s="308" t="s">
        <v>285</v>
      </c>
      <c r="B52" s="309"/>
      <c r="C52" s="309"/>
      <c r="D52" s="309"/>
      <c r="E52" s="309"/>
      <c r="F52" s="310"/>
      <c r="G52" s="23">
        <v>43</v>
      </c>
      <c r="H52" s="150">
        <v>-14307340</v>
      </c>
      <c r="I52" s="150">
        <v>-10849440</v>
      </c>
    </row>
    <row r="53" spans="1:9" ht="12.75" customHeight="1" x14ac:dyDescent="0.2">
      <c r="A53" s="308" t="s">
        <v>286</v>
      </c>
      <c r="B53" s="309"/>
      <c r="C53" s="309"/>
      <c r="D53" s="309"/>
      <c r="E53" s="309"/>
      <c r="F53" s="310"/>
      <c r="G53" s="23">
        <v>44</v>
      </c>
      <c r="H53" s="191">
        <v>0</v>
      </c>
      <c r="I53" s="191">
        <v>0</v>
      </c>
    </row>
    <row r="54" spans="1:9" ht="30.6" customHeight="1" x14ac:dyDescent="0.2">
      <c r="A54" s="317" t="s">
        <v>287</v>
      </c>
      <c r="B54" s="318"/>
      <c r="C54" s="318"/>
      <c r="D54" s="318"/>
      <c r="E54" s="318"/>
      <c r="F54" s="319"/>
      <c r="G54" s="22">
        <v>45</v>
      </c>
      <c r="H54" s="42">
        <f>H49+H50+H51+H52+H53</f>
        <v>-150000837</v>
      </c>
      <c r="I54" s="42">
        <f>I49+I50+I51+I52+I53</f>
        <v>-131198782</v>
      </c>
    </row>
    <row r="55" spans="1:9" ht="29.45" customHeight="1" x14ac:dyDescent="0.2">
      <c r="A55" s="338" t="s">
        <v>288</v>
      </c>
      <c r="B55" s="339"/>
      <c r="C55" s="339"/>
      <c r="D55" s="339"/>
      <c r="E55" s="339"/>
      <c r="F55" s="340"/>
      <c r="G55" s="22">
        <v>46</v>
      </c>
      <c r="H55" s="42">
        <f>H48+H54</f>
        <v>-150000837</v>
      </c>
      <c r="I55" s="42">
        <f>I48+I54</f>
        <v>-131198782</v>
      </c>
    </row>
    <row r="56" spans="1:9" ht="32.450000000000003" customHeight="1" x14ac:dyDescent="0.2">
      <c r="A56" s="308" t="s">
        <v>289</v>
      </c>
      <c r="B56" s="309"/>
      <c r="C56" s="309"/>
      <c r="D56" s="309"/>
      <c r="E56" s="309"/>
      <c r="F56" s="310"/>
      <c r="G56" s="23">
        <v>47</v>
      </c>
      <c r="H56" s="150">
        <v>2040018</v>
      </c>
      <c r="I56" s="150">
        <v>760634</v>
      </c>
    </row>
    <row r="57" spans="1:9" ht="26.45" customHeight="1" x14ac:dyDescent="0.2">
      <c r="A57" s="338" t="s">
        <v>290</v>
      </c>
      <c r="B57" s="339"/>
      <c r="C57" s="339"/>
      <c r="D57" s="339"/>
      <c r="E57" s="339"/>
      <c r="F57" s="340"/>
      <c r="G57" s="22">
        <v>48</v>
      </c>
      <c r="H57" s="42">
        <f>H27+H42+H55+H56</f>
        <v>86468222</v>
      </c>
      <c r="I57" s="42">
        <f>I27+I42+I55+I56</f>
        <v>124883909</v>
      </c>
    </row>
    <row r="58" spans="1:9" ht="24" customHeight="1" x14ac:dyDescent="0.2">
      <c r="A58" s="341" t="s">
        <v>291</v>
      </c>
      <c r="B58" s="342"/>
      <c r="C58" s="342"/>
      <c r="D58" s="342"/>
      <c r="E58" s="342"/>
      <c r="F58" s="343"/>
      <c r="G58" s="23">
        <v>49</v>
      </c>
      <c r="H58" s="150">
        <v>245833070</v>
      </c>
      <c r="I58" s="150">
        <v>332301292</v>
      </c>
    </row>
    <row r="59" spans="1:9" ht="31.15" customHeight="1" x14ac:dyDescent="0.2">
      <c r="A59" s="335" t="s">
        <v>292</v>
      </c>
      <c r="B59" s="336"/>
      <c r="C59" s="336"/>
      <c r="D59" s="336"/>
      <c r="E59" s="336"/>
      <c r="F59" s="337"/>
      <c r="G59" s="24">
        <v>50</v>
      </c>
      <c r="H59" s="43">
        <f>H57+H58</f>
        <v>332301292</v>
      </c>
      <c r="I59" s="43">
        <f>I57+I58</f>
        <v>457185201</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300" t="s">
        <v>293</v>
      </c>
      <c r="B1" s="307"/>
      <c r="C1" s="307"/>
      <c r="D1" s="307"/>
      <c r="E1" s="307"/>
      <c r="F1" s="307"/>
      <c r="G1" s="307"/>
      <c r="H1" s="307"/>
      <c r="I1" s="307"/>
    </row>
    <row r="2" spans="1:9" ht="12.75" customHeight="1" x14ac:dyDescent="0.2">
      <c r="A2" s="299" t="s">
        <v>591</v>
      </c>
      <c r="B2" s="264"/>
      <c r="C2" s="264"/>
      <c r="D2" s="264"/>
      <c r="E2" s="264"/>
      <c r="F2" s="264"/>
      <c r="G2" s="264"/>
      <c r="H2" s="264"/>
      <c r="I2" s="264"/>
    </row>
    <row r="3" spans="1:9" x14ac:dyDescent="0.2">
      <c r="A3" s="358" t="s">
        <v>294</v>
      </c>
      <c r="B3" s="359"/>
      <c r="C3" s="359"/>
      <c r="D3" s="359"/>
      <c r="E3" s="359"/>
      <c r="F3" s="359"/>
      <c r="G3" s="359"/>
      <c r="H3" s="359"/>
      <c r="I3" s="359"/>
    </row>
    <row r="4" spans="1:9" x14ac:dyDescent="0.2">
      <c r="A4" s="311" t="s">
        <v>523</v>
      </c>
      <c r="B4" s="268"/>
      <c r="C4" s="268"/>
      <c r="D4" s="268"/>
      <c r="E4" s="268"/>
      <c r="F4" s="268"/>
      <c r="G4" s="268"/>
      <c r="H4" s="268"/>
      <c r="I4" s="269"/>
    </row>
    <row r="5" spans="1:9" ht="24" thickBot="1" x14ac:dyDescent="0.25">
      <c r="A5" s="323" t="s">
        <v>295</v>
      </c>
      <c r="B5" s="324"/>
      <c r="C5" s="324"/>
      <c r="D5" s="324"/>
      <c r="E5" s="324"/>
      <c r="F5" s="325"/>
      <c r="G5" s="19" t="s">
        <v>296</v>
      </c>
      <c r="H5" s="36" t="s">
        <v>297</v>
      </c>
      <c r="I5" s="36" t="s">
        <v>298</v>
      </c>
    </row>
    <row r="6" spans="1:9" x14ac:dyDescent="0.2">
      <c r="A6" s="326">
        <v>1</v>
      </c>
      <c r="B6" s="327"/>
      <c r="C6" s="327"/>
      <c r="D6" s="327"/>
      <c r="E6" s="327"/>
      <c r="F6" s="328"/>
      <c r="G6" s="25">
        <v>2</v>
      </c>
      <c r="H6" s="37" t="s">
        <v>299</v>
      </c>
      <c r="I6" s="37" t="s">
        <v>300</v>
      </c>
    </row>
    <row r="7" spans="1:9" x14ac:dyDescent="0.2">
      <c r="A7" s="348" t="s">
        <v>301</v>
      </c>
      <c r="B7" s="349"/>
      <c r="C7" s="349"/>
      <c r="D7" s="349"/>
      <c r="E7" s="349"/>
      <c r="F7" s="349"/>
      <c r="G7" s="349"/>
      <c r="H7" s="349"/>
      <c r="I7" s="350"/>
    </row>
    <row r="8" spans="1:9" x14ac:dyDescent="0.2">
      <c r="A8" s="353" t="s">
        <v>302</v>
      </c>
      <c r="B8" s="353"/>
      <c r="C8" s="353"/>
      <c r="D8" s="353"/>
      <c r="E8" s="353"/>
      <c r="F8" s="353"/>
      <c r="G8" s="26">
        <v>1</v>
      </c>
      <c r="H8" s="45">
        <v>0</v>
      </c>
      <c r="I8" s="45">
        <v>0</v>
      </c>
    </row>
    <row r="9" spans="1:9" x14ac:dyDescent="0.2">
      <c r="A9" s="345" t="s">
        <v>303</v>
      </c>
      <c r="B9" s="345"/>
      <c r="C9" s="345"/>
      <c r="D9" s="345"/>
      <c r="E9" s="345"/>
      <c r="F9" s="345"/>
      <c r="G9" s="27">
        <v>2</v>
      </c>
      <c r="H9" s="45">
        <v>0</v>
      </c>
      <c r="I9" s="45">
        <v>0</v>
      </c>
    </row>
    <row r="10" spans="1:9" x14ac:dyDescent="0.2">
      <c r="A10" s="345" t="s">
        <v>304</v>
      </c>
      <c r="B10" s="345"/>
      <c r="C10" s="345"/>
      <c r="D10" s="345"/>
      <c r="E10" s="345"/>
      <c r="F10" s="345"/>
      <c r="G10" s="27">
        <v>3</v>
      </c>
      <c r="H10" s="45">
        <v>0</v>
      </c>
      <c r="I10" s="45">
        <v>0</v>
      </c>
    </row>
    <row r="11" spans="1:9" x14ac:dyDescent="0.2">
      <c r="A11" s="345" t="s">
        <v>305</v>
      </c>
      <c r="B11" s="345"/>
      <c r="C11" s="345"/>
      <c r="D11" s="345"/>
      <c r="E11" s="345"/>
      <c r="F11" s="345"/>
      <c r="G11" s="27">
        <v>4</v>
      </c>
      <c r="H11" s="45">
        <v>0</v>
      </c>
      <c r="I11" s="45">
        <v>0</v>
      </c>
    </row>
    <row r="12" spans="1:9" x14ac:dyDescent="0.2">
      <c r="A12" s="345" t="s">
        <v>455</v>
      </c>
      <c r="B12" s="345"/>
      <c r="C12" s="345"/>
      <c r="D12" s="345"/>
      <c r="E12" s="345"/>
      <c r="F12" s="345"/>
      <c r="G12" s="27">
        <v>5</v>
      </c>
      <c r="H12" s="45">
        <v>0</v>
      </c>
      <c r="I12" s="45">
        <v>0</v>
      </c>
    </row>
    <row r="13" spans="1:9" x14ac:dyDescent="0.2">
      <c r="A13" s="357" t="s">
        <v>456</v>
      </c>
      <c r="B13" s="357"/>
      <c r="C13" s="357"/>
      <c r="D13" s="357"/>
      <c r="E13" s="357"/>
      <c r="F13" s="357"/>
      <c r="G13" s="117">
        <v>6</v>
      </c>
      <c r="H13" s="118">
        <f>SUM(H8:H12)</f>
        <v>0</v>
      </c>
      <c r="I13" s="118">
        <f>SUM(I8:I12)</f>
        <v>0</v>
      </c>
    </row>
    <row r="14" spans="1:9" x14ac:dyDescent="0.2">
      <c r="A14" s="345" t="s">
        <v>457</v>
      </c>
      <c r="B14" s="345"/>
      <c r="C14" s="345"/>
      <c r="D14" s="345"/>
      <c r="E14" s="345"/>
      <c r="F14" s="345"/>
      <c r="G14" s="27">
        <v>7</v>
      </c>
      <c r="H14" s="45">
        <v>0</v>
      </c>
      <c r="I14" s="45">
        <v>0</v>
      </c>
    </row>
    <row r="15" spans="1:9" x14ac:dyDescent="0.2">
      <c r="A15" s="345" t="s">
        <v>458</v>
      </c>
      <c r="B15" s="345"/>
      <c r="C15" s="345"/>
      <c r="D15" s="345"/>
      <c r="E15" s="345"/>
      <c r="F15" s="345"/>
      <c r="G15" s="27">
        <v>8</v>
      </c>
      <c r="H15" s="45">
        <v>0</v>
      </c>
      <c r="I15" s="45">
        <v>0</v>
      </c>
    </row>
    <row r="16" spans="1:9" x14ac:dyDescent="0.2">
      <c r="A16" s="345" t="s">
        <v>459</v>
      </c>
      <c r="B16" s="345"/>
      <c r="C16" s="345"/>
      <c r="D16" s="345"/>
      <c r="E16" s="345"/>
      <c r="F16" s="345"/>
      <c r="G16" s="27">
        <v>9</v>
      </c>
      <c r="H16" s="45">
        <v>0</v>
      </c>
      <c r="I16" s="45">
        <v>0</v>
      </c>
    </row>
    <row r="17" spans="1:9" x14ac:dyDescent="0.2">
      <c r="A17" s="345" t="s">
        <v>460</v>
      </c>
      <c r="B17" s="345"/>
      <c r="C17" s="345"/>
      <c r="D17" s="345"/>
      <c r="E17" s="345"/>
      <c r="F17" s="345"/>
      <c r="G17" s="27">
        <v>10</v>
      </c>
      <c r="H17" s="45">
        <v>0</v>
      </c>
      <c r="I17" s="45">
        <v>0</v>
      </c>
    </row>
    <row r="18" spans="1:9" ht="12.75" customHeight="1" x14ac:dyDescent="0.2">
      <c r="A18" s="345" t="s">
        <v>461</v>
      </c>
      <c r="B18" s="345"/>
      <c r="C18" s="345"/>
      <c r="D18" s="345"/>
      <c r="E18" s="345"/>
      <c r="F18" s="345"/>
      <c r="G18" s="27">
        <v>11</v>
      </c>
      <c r="H18" s="45">
        <v>0</v>
      </c>
      <c r="I18" s="45">
        <v>0</v>
      </c>
    </row>
    <row r="19" spans="1:9" x14ac:dyDescent="0.2">
      <c r="A19" s="345" t="s">
        <v>462</v>
      </c>
      <c r="B19" s="345"/>
      <c r="C19" s="345"/>
      <c r="D19" s="345"/>
      <c r="E19" s="345"/>
      <c r="F19" s="345"/>
      <c r="G19" s="27">
        <v>12</v>
      </c>
      <c r="H19" s="45">
        <v>0</v>
      </c>
      <c r="I19" s="45">
        <v>0</v>
      </c>
    </row>
    <row r="20" spans="1:9" ht="12.75" customHeight="1" x14ac:dyDescent="0.2">
      <c r="A20" s="354" t="s">
        <v>463</v>
      </c>
      <c r="B20" s="355"/>
      <c r="C20" s="355"/>
      <c r="D20" s="355"/>
      <c r="E20" s="355"/>
      <c r="F20" s="356"/>
      <c r="G20" s="117">
        <v>13</v>
      </c>
      <c r="H20" s="118">
        <f>SUM(H14:H19)</f>
        <v>0</v>
      </c>
      <c r="I20" s="118">
        <f>SUM(I14:I19)</f>
        <v>0</v>
      </c>
    </row>
    <row r="21" spans="1:9" ht="27.6" customHeight="1" x14ac:dyDescent="0.2">
      <c r="A21" s="351" t="s">
        <v>464</v>
      </c>
      <c r="B21" s="352"/>
      <c r="C21" s="352"/>
      <c r="D21" s="352"/>
      <c r="E21" s="352"/>
      <c r="F21" s="352"/>
      <c r="G21" s="29">
        <v>14</v>
      </c>
      <c r="H21" s="47">
        <f>H13+H20</f>
        <v>0</v>
      </c>
      <c r="I21" s="47">
        <f>I13+I20</f>
        <v>0</v>
      </c>
    </row>
    <row r="22" spans="1:9" x14ac:dyDescent="0.2">
      <c r="A22" s="348" t="s">
        <v>306</v>
      </c>
      <c r="B22" s="349"/>
      <c r="C22" s="349"/>
      <c r="D22" s="349"/>
      <c r="E22" s="349"/>
      <c r="F22" s="349"/>
      <c r="G22" s="349"/>
      <c r="H22" s="349"/>
      <c r="I22" s="350"/>
    </row>
    <row r="23" spans="1:9" ht="26.45" customHeight="1" x14ac:dyDescent="0.2">
      <c r="A23" s="353" t="s">
        <v>307</v>
      </c>
      <c r="B23" s="353"/>
      <c r="C23" s="353"/>
      <c r="D23" s="353"/>
      <c r="E23" s="353"/>
      <c r="F23" s="353"/>
      <c r="G23" s="26">
        <v>15</v>
      </c>
      <c r="H23" s="45">
        <v>0</v>
      </c>
      <c r="I23" s="45">
        <v>0</v>
      </c>
    </row>
    <row r="24" spans="1:9" x14ac:dyDescent="0.2">
      <c r="A24" s="345" t="s">
        <v>308</v>
      </c>
      <c r="B24" s="345"/>
      <c r="C24" s="345"/>
      <c r="D24" s="345"/>
      <c r="E24" s="345"/>
      <c r="F24" s="345"/>
      <c r="G24" s="26">
        <v>16</v>
      </c>
      <c r="H24" s="45">
        <v>0</v>
      </c>
      <c r="I24" s="45">
        <v>0</v>
      </c>
    </row>
    <row r="25" spans="1:9" x14ac:dyDescent="0.2">
      <c r="A25" s="345" t="s">
        <v>309</v>
      </c>
      <c r="B25" s="345"/>
      <c r="C25" s="345"/>
      <c r="D25" s="345"/>
      <c r="E25" s="345"/>
      <c r="F25" s="345"/>
      <c r="G25" s="26">
        <v>17</v>
      </c>
      <c r="H25" s="45">
        <v>0</v>
      </c>
      <c r="I25" s="45">
        <v>0</v>
      </c>
    </row>
    <row r="26" spans="1:9" x14ac:dyDescent="0.2">
      <c r="A26" s="345" t="s">
        <v>310</v>
      </c>
      <c r="B26" s="345"/>
      <c r="C26" s="345"/>
      <c r="D26" s="345"/>
      <c r="E26" s="345"/>
      <c r="F26" s="345"/>
      <c r="G26" s="26">
        <v>18</v>
      </c>
      <c r="H26" s="45">
        <v>0</v>
      </c>
      <c r="I26" s="45">
        <v>0</v>
      </c>
    </row>
    <row r="27" spans="1:9" x14ac:dyDescent="0.2">
      <c r="A27" s="345" t="s">
        <v>311</v>
      </c>
      <c r="B27" s="345"/>
      <c r="C27" s="345"/>
      <c r="D27" s="345"/>
      <c r="E27" s="345"/>
      <c r="F27" s="345"/>
      <c r="G27" s="26">
        <v>19</v>
      </c>
      <c r="H27" s="45">
        <v>0</v>
      </c>
      <c r="I27" s="45">
        <v>0</v>
      </c>
    </row>
    <row r="28" spans="1:9" x14ac:dyDescent="0.2">
      <c r="A28" s="345" t="s">
        <v>312</v>
      </c>
      <c r="B28" s="345"/>
      <c r="C28" s="345"/>
      <c r="D28" s="345"/>
      <c r="E28" s="345"/>
      <c r="F28" s="345"/>
      <c r="G28" s="26">
        <v>20</v>
      </c>
      <c r="H28" s="45">
        <v>0</v>
      </c>
      <c r="I28" s="45">
        <v>0</v>
      </c>
    </row>
    <row r="29" spans="1:9" ht="24" customHeight="1" x14ac:dyDescent="0.2">
      <c r="A29" s="346" t="s">
        <v>466</v>
      </c>
      <c r="B29" s="346"/>
      <c r="C29" s="346"/>
      <c r="D29" s="346"/>
      <c r="E29" s="346"/>
      <c r="F29" s="346"/>
      <c r="G29" s="28">
        <v>21</v>
      </c>
      <c r="H29" s="46">
        <f>SUM(H23:H28)</f>
        <v>0</v>
      </c>
      <c r="I29" s="46">
        <f>SUM(I23:I28)</f>
        <v>0</v>
      </c>
    </row>
    <row r="30" spans="1:9" ht="27" customHeight="1" x14ac:dyDescent="0.2">
      <c r="A30" s="345" t="s">
        <v>313</v>
      </c>
      <c r="B30" s="345"/>
      <c r="C30" s="345"/>
      <c r="D30" s="345"/>
      <c r="E30" s="345"/>
      <c r="F30" s="345"/>
      <c r="G30" s="27">
        <v>22</v>
      </c>
      <c r="H30" s="45">
        <v>0</v>
      </c>
      <c r="I30" s="45">
        <v>0</v>
      </c>
    </row>
    <row r="31" spans="1:9" x14ac:dyDescent="0.2">
      <c r="A31" s="345" t="s">
        <v>314</v>
      </c>
      <c r="B31" s="345"/>
      <c r="C31" s="345"/>
      <c r="D31" s="345"/>
      <c r="E31" s="345"/>
      <c r="F31" s="345"/>
      <c r="G31" s="27">
        <v>23</v>
      </c>
      <c r="H31" s="45">
        <v>0</v>
      </c>
      <c r="I31" s="45">
        <v>0</v>
      </c>
    </row>
    <row r="32" spans="1:9" x14ac:dyDescent="0.2">
      <c r="A32" s="345" t="s">
        <v>315</v>
      </c>
      <c r="B32" s="345"/>
      <c r="C32" s="345"/>
      <c r="D32" s="345"/>
      <c r="E32" s="345"/>
      <c r="F32" s="345"/>
      <c r="G32" s="27">
        <v>24</v>
      </c>
      <c r="H32" s="45">
        <v>0</v>
      </c>
      <c r="I32" s="45">
        <v>0</v>
      </c>
    </row>
    <row r="33" spans="1:9" x14ac:dyDescent="0.2">
      <c r="A33" s="345" t="s">
        <v>316</v>
      </c>
      <c r="B33" s="345"/>
      <c r="C33" s="345"/>
      <c r="D33" s="345"/>
      <c r="E33" s="345"/>
      <c r="F33" s="345"/>
      <c r="G33" s="27">
        <v>25</v>
      </c>
      <c r="H33" s="45">
        <v>0</v>
      </c>
      <c r="I33" s="45">
        <v>0</v>
      </c>
    </row>
    <row r="34" spans="1:9" x14ac:dyDescent="0.2">
      <c r="A34" s="345" t="s">
        <v>317</v>
      </c>
      <c r="B34" s="345"/>
      <c r="C34" s="345"/>
      <c r="D34" s="345"/>
      <c r="E34" s="345"/>
      <c r="F34" s="345"/>
      <c r="G34" s="27">
        <v>26</v>
      </c>
      <c r="H34" s="45">
        <v>0</v>
      </c>
      <c r="I34" s="45">
        <v>0</v>
      </c>
    </row>
    <row r="35" spans="1:9" ht="25.9" customHeight="1" x14ac:dyDescent="0.2">
      <c r="A35" s="346" t="s">
        <v>467</v>
      </c>
      <c r="B35" s="346"/>
      <c r="C35" s="346"/>
      <c r="D35" s="346"/>
      <c r="E35" s="346"/>
      <c r="F35" s="346"/>
      <c r="G35" s="28">
        <v>27</v>
      </c>
      <c r="H35" s="46">
        <f>SUM(H30:H34)</f>
        <v>0</v>
      </c>
      <c r="I35" s="46">
        <f>SUM(I30:I34)</f>
        <v>0</v>
      </c>
    </row>
    <row r="36" spans="1:9" ht="28.15" customHeight="1" x14ac:dyDescent="0.2">
      <c r="A36" s="351" t="s">
        <v>465</v>
      </c>
      <c r="B36" s="352"/>
      <c r="C36" s="352"/>
      <c r="D36" s="352"/>
      <c r="E36" s="352"/>
      <c r="F36" s="352"/>
      <c r="G36" s="29">
        <v>28</v>
      </c>
      <c r="H36" s="47">
        <f>H29+H35</f>
        <v>0</v>
      </c>
      <c r="I36" s="47">
        <f>I29+I35</f>
        <v>0</v>
      </c>
    </row>
    <row r="37" spans="1:9" x14ac:dyDescent="0.2">
      <c r="A37" s="348" t="s">
        <v>318</v>
      </c>
      <c r="B37" s="349"/>
      <c r="C37" s="349"/>
      <c r="D37" s="349"/>
      <c r="E37" s="349"/>
      <c r="F37" s="349"/>
      <c r="G37" s="349">
        <v>0</v>
      </c>
      <c r="H37" s="349"/>
      <c r="I37" s="350"/>
    </row>
    <row r="38" spans="1:9" x14ac:dyDescent="0.2">
      <c r="A38" s="347" t="s">
        <v>319</v>
      </c>
      <c r="B38" s="347"/>
      <c r="C38" s="347"/>
      <c r="D38" s="347"/>
      <c r="E38" s="347"/>
      <c r="F38" s="347"/>
      <c r="G38" s="26">
        <v>29</v>
      </c>
      <c r="H38" s="45">
        <v>0</v>
      </c>
      <c r="I38" s="45">
        <v>0</v>
      </c>
    </row>
    <row r="39" spans="1:9" ht="25.15" customHeight="1" x14ac:dyDescent="0.2">
      <c r="A39" s="344" t="s">
        <v>320</v>
      </c>
      <c r="B39" s="344"/>
      <c r="C39" s="344"/>
      <c r="D39" s="344"/>
      <c r="E39" s="344"/>
      <c r="F39" s="344"/>
      <c r="G39" s="26">
        <v>30</v>
      </c>
      <c r="H39" s="45">
        <v>0</v>
      </c>
      <c r="I39" s="45">
        <v>0</v>
      </c>
    </row>
    <row r="40" spans="1:9" x14ac:dyDescent="0.2">
      <c r="A40" s="344" t="s">
        <v>321</v>
      </c>
      <c r="B40" s="344"/>
      <c r="C40" s="344"/>
      <c r="D40" s="344"/>
      <c r="E40" s="344"/>
      <c r="F40" s="344"/>
      <c r="G40" s="26">
        <v>31</v>
      </c>
      <c r="H40" s="45">
        <v>0</v>
      </c>
      <c r="I40" s="45">
        <v>0</v>
      </c>
    </row>
    <row r="41" spans="1:9" x14ac:dyDescent="0.2">
      <c r="A41" s="344" t="s">
        <v>322</v>
      </c>
      <c r="B41" s="344"/>
      <c r="C41" s="344"/>
      <c r="D41" s="344"/>
      <c r="E41" s="344"/>
      <c r="F41" s="344"/>
      <c r="G41" s="26">
        <v>32</v>
      </c>
      <c r="H41" s="45">
        <v>0</v>
      </c>
      <c r="I41" s="45">
        <v>0</v>
      </c>
    </row>
    <row r="42" spans="1:9" ht="25.9" customHeight="1" x14ac:dyDescent="0.2">
      <c r="A42" s="346" t="s">
        <v>468</v>
      </c>
      <c r="B42" s="346"/>
      <c r="C42" s="346"/>
      <c r="D42" s="346"/>
      <c r="E42" s="346"/>
      <c r="F42" s="346"/>
      <c r="G42" s="28">
        <v>33</v>
      </c>
      <c r="H42" s="46">
        <f>H41+H40+H39+H38</f>
        <v>0</v>
      </c>
      <c r="I42" s="46">
        <f>I41+I40+I39+I38</f>
        <v>0</v>
      </c>
    </row>
    <row r="43" spans="1:9" ht="24.6" customHeight="1" x14ac:dyDescent="0.2">
      <c r="A43" s="344" t="s">
        <v>323</v>
      </c>
      <c r="B43" s="344"/>
      <c r="C43" s="344"/>
      <c r="D43" s="344"/>
      <c r="E43" s="344"/>
      <c r="F43" s="344"/>
      <c r="G43" s="27">
        <v>34</v>
      </c>
      <c r="H43" s="45">
        <v>0</v>
      </c>
      <c r="I43" s="45">
        <v>0</v>
      </c>
    </row>
    <row r="44" spans="1:9" x14ac:dyDescent="0.2">
      <c r="A44" s="344" t="s">
        <v>324</v>
      </c>
      <c r="B44" s="344"/>
      <c r="C44" s="344"/>
      <c r="D44" s="344"/>
      <c r="E44" s="344"/>
      <c r="F44" s="344"/>
      <c r="G44" s="27">
        <v>35</v>
      </c>
      <c r="H44" s="45">
        <v>0</v>
      </c>
      <c r="I44" s="45">
        <v>0</v>
      </c>
    </row>
    <row r="45" spans="1:9" x14ac:dyDescent="0.2">
      <c r="A45" s="344" t="s">
        <v>325</v>
      </c>
      <c r="B45" s="344"/>
      <c r="C45" s="344"/>
      <c r="D45" s="344"/>
      <c r="E45" s="344"/>
      <c r="F45" s="344"/>
      <c r="G45" s="27">
        <v>36</v>
      </c>
      <c r="H45" s="45">
        <v>0</v>
      </c>
      <c r="I45" s="45">
        <v>0</v>
      </c>
    </row>
    <row r="46" spans="1:9" ht="21" customHeight="1" x14ac:dyDescent="0.2">
      <c r="A46" s="344" t="s">
        <v>326</v>
      </c>
      <c r="B46" s="344"/>
      <c r="C46" s="344"/>
      <c r="D46" s="344"/>
      <c r="E46" s="344"/>
      <c r="F46" s="344"/>
      <c r="G46" s="27">
        <v>37</v>
      </c>
      <c r="H46" s="45">
        <v>0</v>
      </c>
      <c r="I46" s="45">
        <v>0</v>
      </c>
    </row>
    <row r="47" spans="1:9" x14ac:dyDescent="0.2">
      <c r="A47" s="344" t="s">
        <v>327</v>
      </c>
      <c r="B47" s="344"/>
      <c r="C47" s="344"/>
      <c r="D47" s="344"/>
      <c r="E47" s="344"/>
      <c r="F47" s="344"/>
      <c r="G47" s="27">
        <v>38</v>
      </c>
      <c r="H47" s="45">
        <v>0</v>
      </c>
      <c r="I47" s="45">
        <v>0</v>
      </c>
    </row>
    <row r="48" spans="1:9" ht="22.9" customHeight="1" x14ac:dyDescent="0.2">
      <c r="A48" s="346" t="s">
        <v>469</v>
      </c>
      <c r="B48" s="346"/>
      <c r="C48" s="346"/>
      <c r="D48" s="346"/>
      <c r="E48" s="346"/>
      <c r="F48" s="346"/>
      <c r="G48" s="28">
        <v>39</v>
      </c>
      <c r="H48" s="46">
        <f>H47+H46+H45+H44+H43</f>
        <v>0</v>
      </c>
      <c r="I48" s="46">
        <f>I47+I46+I45+I44+I43</f>
        <v>0</v>
      </c>
    </row>
    <row r="49" spans="1:9" ht="25.9" customHeight="1" x14ac:dyDescent="0.2">
      <c r="A49" s="360" t="s">
        <v>470</v>
      </c>
      <c r="B49" s="361"/>
      <c r="C49" s="361"/>
      <c r="D49" s="361"/>
      <c r="E49" s="361"/>
      <c r="F49" s="361"/>
      <c r="G49" s="28">
        <v>40</v>
      </c>
      <c r="H49" s="46">
        <f>H48+H42</f>
        <v>0</v>
      </c>
      <c r="I49" s="46">
        <f>I48+I42</f>
        <v>0</v>
      </c>
    </row>
    <row r="50" spans="1:9" ht="22.15" customHeight="1" x14ac:dyDescent="0.2">
      <c r="A50" s="345" t="s">
        <v>328</v>
      </c>
      <c r="B50" s="345"/>
      <c r="C50" s="345"/>
      <c r="D50" s="345"/>
      <c r="E50" s="345"/>
      <c r="F50" s="345"/>
      <c r="G50" s="27">
        <v>41</v>
      </c>
      <c r="H50" s="45">
        <v>0</v>
      </c>
      <c r="I50" s="45">
        <v>0</v>
      </c>
    </row>
    <row r="51" spans="1:9" ht="25.9" customHeight="1" x14ac:dyDescent="0.2">
      <c r="A51" s="360" t="s">
        <v>471</v>
      </c>
      <c r="B51" s="361"/>
      <c r="C51" s="361"/>
      <c r="D51" s="361"/>
      <c r="E51" s="361"/>
      <c r="F51" s="361"/>
      <c r="G51" s="28">
        <v>42</v>
      </c>
      <c r="H51" s="46">
        <f>H21+H36+H49+H50</f>
        <v>0</v>
      </c>
      <c r="I51" s="46">
        <f>I21+I36+I49+I50</f>
        <v>0</v>
      </c>
    </row>
    <row r="52" spans="1:9" ht="25.15" customHeight="1" x14ac:dyDescent="0.2">
      <c r="A52" s="362" t="s">
        <v>329</v>
      </c>
      <c r="B52" s="362"/>
      <c r="C52" s="362"/>
      <c r="D52" s="362"/>
      <c r="E52" s="362"/>
      <c r="F52" s="362"/>
      <c r="G52" s="27">
        <v>43</v>
      </c>
      <c r="H52" s="45">
        <v>0</v>
      </c>
      <c r="I52" s="45">
        <v>0</v>
      </c>
    </row>
    <row r="53" spans="1:9" ht="31.9" customHeight="1" x14ac:dyDescent="0.2">
      <c r="A53" s="351" t="s">
        <v>472</v>
      </c>
      <c r="B53" s="352"/>
      <c r="C53" s="352"/>
      <c r="D53" s="352"/>
      <c r="E53" s="352"/>
      <c r="F53" s="352"/>
      <c r="G53" s="29">
        <v>44</v>
      </c>
      <c r="H53" s="47">
        <f>H52+H51</f>
        <v>0</v>
      </c>
      <c r="I53" s="47">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disablePrompts="1"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49"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63" t="s">
        <v>330</v>
      </c>
      <c r="B1" s="364"/>
      <c r="C1" s="364"/>
      <c r="D1" s="364"/>
      <c r="E1" s="364"/>
      <c r="F1" s="364"/>
      <c r="G1" s="364"/>
      <c r="H1" s="364"/>
      <c r="I1" s="364"/>
      <c r="J1" s="364"/>
      <c r="K1" s="48"/>
    </row>
    <row r="2" spans="1:25" ht="15.75" x14ac:dyDescent="0.2">
      <c r="A2" s="2"/>
      <c r="B2" s="3"/>
      <c r="C2" s="365" t="s">
        <v>331</v>
      </c>
      <c r="D2" s="365"/>
      <c r="E2" s="154">
        <v>44562</v>
      </c>
      <c r="F2" s="4" t="s">
        <v>332</v>
      </c>
      <c r="G2" s="154">
        <v>44926</v>
      </c>
      <c r="H2" s="50"/>
      <c r="I2" s="50"/>
      <c r="J2" s="50"/>
      <c r="K2" s="51"/>
      <c r="X2" s="52" t="s">
        <v>333</v>
      </c>
    </row>
    <row r="3" spans="1:25" ht="13.5" customHeight="1" thickBot="1" x14ac:dyDescent="0.25">
      <c r="A3" s="368" t="s">
        <v>334</v>
      </c>
      <c r="B3" s="369"/>
      <c r="C3" s="369"/>
      <c r="D3" s="369"/>
      <c r="E3" s="369"/>
      <c r="F3" s="369"/>
      <c r="G3" s="372" t="s">
        <v>335</v>
      </c>
      <c r="H3" s="374" t="s">
        <v>336</v>
      </c>
      <c r="I3" s="374"/>
      <c r="J3" s="374"/>
      <c r="K3" s="374"/>
      <c r="L3" s="374"/>
      <c r="M3" s="374"/>
      <c r="N3" s="374"/>
      <c r="O3" s="374"/>
      <c r="P3" s="374"/>
      <c r="Q3" s="374"/>
      <c r="R3" s="374"/>
      <c r="S3" s="374"/>
      <c r="T3" s="374"/>
      <c r="U3" s="374"/>
      <c r="V3" s="374"/>
      <c r="W3" s="374"/>
      <c r="X3" s="374" t="s">
        <v>337</v>
      </c>
      <c r="Y3" s="376" t="s">
        <v>338</v>
      </c>
    </row>
    <row r="4" spans="1:25" ht="68.25" thickBot="1" x14ac:dyDescent="0.25">
      <c r="A4" s="370"/>
      <c r="B4" s="371"/>
      <c r="C4" s="371"/>
      <c r="D4" s="371"/>
      <c r="E4" s="371"/>
      <c r="F4" s="371"/>
      <c r="G4" s="373"/>
      <c r="H4" s="53" t="s">
        <v>339</v>
      </c>
      <c r="I4" s="53" t="s">
        <v>340</v>
      </c>
      <c r="J4" s="53" t="s">
        <v>341</v>
      </c>
      <c r="K4" s="53" t="s">
        <v>342</v>
      </c>
      <c r="L4" s="53" t="s">
        <v>343</v>
      </c>
      <c r="M4" s="53" t="s">
        <v>344</v>
      </c>
      <c r="N4" s="53" t="s">
        <v>345</v>
      </c>
      <c r="O4" s="53" t="s">
        <v>346</v>
      </c>
      <c r="P4" s="119" t="s">
        <v>473</v>
      </c>
      <c r="Q4" s="53" t="s">
        <v>347</v>
      </c>
      <c r="R4" s="53" t="s">
        <v>348</v>
      </c>
      <c r="S4" s="53" t="s">
        <v>474</v>
      </c>
      <c r="T4" s="53" t="s">
        <v>475</v>
      </c>
      <c r="U4" s="53" t="s">
        <v>349</v>
      </c>
      <c r="V4" s="53" t="s">
        <v>350</v>
      </c>
      <c r="W4" s="53" t="s">
        <v>351</v>
      </c>
      <c r="X4" s="375"/>
      <c r="Y4" s="377"/>
    </row>
    <row r="5" spans="1:25" ht="22.5" x14ac:dyDescent="0.2">
      <c r="A5" s="378">
        <v>1</v>
      </c>
      <c r="B5" s="379"/>
      <c r="C5" s="379"/>
      <c r="D5" s="379"/>
      <c r="E5" s="379"/>
      <c r="F5" s="379"/>
      <c r="G5" s="5">
        <v>2</v>
      </c>
      <c r="H5" s="54" t="s">
        <v>352</v>
      </c>
      <c r="I5" s="55" t="s">
        <v>353</v>
      </c>
      <c r="J5" s="54" t="s">
        <v>354</v>
      </c>
      <c r="K5" s="55" t="s">
        <v>355</v>
      </c>
      <c r="L5" s="54" t="s">
        <v>356</v>
      </c>
      <c r="M5" s="55" t="s">
        <v>357</v>
      </c>
      <c r="N5" s="54" t="s">
        <v>358</v>
      </c>
      <c r="O5" s="55" t="s">
        <v>359</v>
      </c>
      <c r="P5" s="54" t="s">
        <v>360</v>
      </c>
      <c r="Q5" s="55" t="s">
        <v>361</v>
      </c>
      <c r="R5" s="54" t="s">
        <v>362</v>
      </c>
      <c r="S5" s="120" t="s">
        <v>476</v>
      </c>
      <c r="T5" s="120" t="s">
        <v>477</v>
      </c>
      <c r="U5" s="120" t="s">
        <v>478</v>
      </c>
      <c r="V5" s="120" t="s">
        <v>479</v>
      </c>
      <c r="W5" s="120" t="s">
        <v>480</v>
      </c>
      <c r="X5" s="120">
        <v>19</v>
      </c>
      <c r="Y5" s="121" t="s">
        <v>481</v>
      </c>
    </row>
    <row r="6" spans="1:25" x14ac:dyDescent="0.2">
      <c r="A6" s="380" t="s">
        <v>363</v>
      </c>
      <c r="B6" s="380"/>
      <c r="C6" s="380"/>
      <c r="D6" s="380"/>
      <c r="E6" s="380"/>
      <c r="F6" s="380"/>
      <c r="G6" s="380"/>
      <c r="H6" s="380"/>
      <c r="I6" s="380"/>
      <c r="J6" s="380"/>
      <c r="K6" s="380"/>
      <c r="L6" s="380"/>
      <c r="M6" s="380"/>
      <c r="N6" s="381"/>
      <c r="O6" s="381"/>
      <c r="P6" s="381"/>
      <c r="Q6" s="381"/>
      <c r="R6" s="381"/>
      <c r="S6" s="382"/>
      <c r="T6" s="382"/>
      <c r="U6" s="381"/>
      <c r="V6" s="381"/>
      <c r="W6" s="381"/>
      <c r="X6" s="381"/>
      <c r="Y6" s="383"/>
    </row>
    <row r="7" spans="1:25" x14ac:dyDescent="0.2">
      <c r="A7" s="384" t="s">
        <v>364</v>
      </c>
      <c r="B7" s="384"/>
      <c r="C7" s="384"/>
      <c r="D7" s="384"/>
      <c r="E7" s="384"/>
      <c r="F7" s="384"/>
      <c r="G7" s="6">
        <v>1</v>
      </c>
      <c r="H7" s="182">
        <v>133165000</v>
      </c>
      <c r="I7" s="182">
        <v>0</v>
      </c>
      <c r="J7" s="182">
        <v>6658250</v>
      </c>
      <c r="K7" s="182">
        <v>13903446</v>
      </c>
      <c r="L7" s="182">
        <v>506200</v>
      </c>
      <c r="M7" s="182">
        <v>0</v>
      </c>
      <c r="N7" s="182">
        <v>0</v>
      </c>
      <c r="O7" s="182">
        <v>0</v>
      </c>
      <c r="P7" s="182">
        <v>0</v>
      </c>
      <c r="Q7" s="182">
        <v>0</v>
      </c>
      <c r="R7" s="182">
        <v>0</v>
      </c>
      <c r="S7" s="182">
        <v>0</v>
      </c>
      <c r="T7" s="182">
        <v>0</v>
      </c>
      <c r="U7" s="182">
        <v>153872886</v>
      </c>
      <c r="V7" s="182">
        <v>0</v>
      </c>
      <c r="W7" s="57">
        <f>H7+I7+J7+K7-L7+M7+N7+O7+P7+Q7+R7+U7+V7+S7+T7</f>
        <v>307093382</v>
      </c>
      <c r="X7" s="56">
        <v>0</v>
      </c>
      <c r="Y7" s="57">
        <f>W7+X7</f>
        <v>307093382</v>
      </c>
    </row>
    <row r="8" spans="1:25" x14ac:dyDescent="0.2">
      <c r="A8" s="366" t="s">
        <v>365</v>
      </c>
      <c r="B8" s="366"/>
      <c r="C8" s="366"/>
      <c r="D8" s="366"/>
      <c r="E8" s="366"/>
      <c r="F8" s="366"/>
      <c r="G8" s="6">
        <v>2</v>
      </c>
      <c r="H8" s="182">
        <v>0</v>
      </c>
      <c r="I8" s="182">
        <v>0</v>
      </c>
      <c r="J8" s="182">
        <v>0</v>
      </c>
      <c r="K8" s="182">
        <v>0</v>
      </c>
      <c r="L8" s="182">
        <v>0</v>
      </c>
      <c r="M8" s="182">
        <v>0</v>
      </c>
      <c r="N8" s="182">
        <v>0</v>
      </c>
      <c r="O8" s="182">
        <v>0</v>
      </c>
      <c r="P8" s="182">
        <v>0</v>
      </c>
      <c r="Q8" s="182">
        <v>0</v>
      </c>
      <c r="R8" s="182">
        <v>0</v>
      </c>
      <c r="S8" s="182">
        <v>0</v>
      </c>
      <c r="T8" s="182">
        <v>0</v>
      </c>
      <c r="U8" s="182">
        <v>0</v>
      </c>
      <c r="V8" s="182">
        <v>0</v>
      </c>
      <c r="W8" s="57">
        <f t="shared" ref="W8:W9" si="0">H8+I8+J8+K8-L8+M8+N8+O8+P8+Q8+R8+U8+V8+S8+T8</f>
        <v>0</v>
      </c>
      <c r="X8" s="56">
        <v>0</v>
      </c>
      <c r="Y8" s="57">
        <f t="shared" ref="Y8:Y9" si="1">W8+X8</f>
        <v>0</v>
      </c>
    </row>
    <row r="9" spans="1:25" x14ac:dyDescent="0.2">
      <c r="A9" s="366" t="s">
        <v>366</v>
      </c>
      <c r="B9" s="366"/>
      <c r="C9" s="366"/>
      <c r="D9" s="366"/>
      <c r="E9" s="366"/>
      <c r="F9" s="366"/>
      <c r="G9" s="6">
        <v>3</v>
      </c>
      <c r="H9" s="182">
        <v>0</v>
      </c>
      <c r="I9" s="182">
        <v>0</v>
      </c>
      <c r="J9" s="182">
        <v>0</v>
      </c>
      <c r="K9" s="182">
        <v>0</v>
      </c>
      <c r="L9" s="182">
        <v>0</v>
      </c>
      <c r="M9" s="182">
        <v>0</v>
      </c>
      <c r="N9" s="182">
        <v>0</v>
      </c>
      <c r="O9" s="182">
        <v>0</v>
      </c>
      <c r="P9" s="182">
        <v>0</v>
      </c>
      <c r="Q9" s="182">
        <v>0</v>
      </c>
      <c r="R9" s="182">
        <v>0</v>
      </c>
      <c r="S9" s="182">
        <v>0</v>
      </c>
      <c r="T9" s="182">
        <v>0</v>
      </c>
      <c r="U9" s="182">
        <v>0</v>
      </c>
      <c r="V9" s="182">
        <v>0</v>
      </c>
      <c r="W9" s="57">
        <f t="shared" si="0"/>
        <v>0</v>
      </c>
      <c r="X9" s="56">
        <v>0</v>
      </c>
      <c r="Y9" s="57">
        <f t="shared" si="1"/>
        <v>0</v>
      </c>
    </row>
    <row r="10" spans="1:25" ht="24" customHeight="1" x14ac:dyDescent="0.2">
      <c r="A10" s="367" t="s">
        <v>367</v>
      </c>
      <c r="B10" s="367"/>
      <c r="C10" s="367"/>
      <c r="D10" s="367"/>
      <c r="E10" s="367"/>
      <c r="F10" s="367"/>
      <c r="G10" s="7">
        <v>4</v>
      </c>
      <c r="H10" s="57">
        <f>H7+H8+H9</f>
        <v>133165000</v>
      </c>
      <c r="I10" s="57">
        <f t="shared" ref="I10:Y10" si="2">I7+I8+I9</f>
        <v>0</v>
      </c>
      <c r="J10" s="57">
        <f t="shared" si="2"/>
        <v>6658250</v>
      </c>
      <c r="K10" s="57">
        <f t="shared" si="2"/>
        <v>13903446</v>
      </c>
      <c r="L10" s="57">
        <f t="shared" si="2"/>
        <v>506200</v>
      </c>
      <c r="M10" s="57">
        <f t="shared" si="2"/>
        <v>0</v>
      </c>
      <c r="N10" s="57">
        <f t="shared" si="2"/>
        <v>0</v>
      </c>
      <c r="O10" s="57">
        <f t="shared" si="2"/>
        <v>0</v>
      </c>
      <c r="P10" s="57">
        <f t="shared" si="2"/>
        <v>0</v>
      </c>
      <c r="Q10" s="57">
        <f t="shared" si="2"/>
        <v>0</v>
      </c>
      <c r="R10" s="57">
        <f t="shared" si="2"/>
        <v>0</v>
      </c>
      <c r="S10" s="57">
        <f t="shared" si="2"/>
        <v>0</v>
      </c>
      <c r="T10" s="57">
        <f t="shared" si="2"/>
        <v>0</v>
      </c>
      <c r="U10" s="57">
        <f t="shared" si="2"/>
        <v>153872886</v>
      </c>
      <c r="V10" s="57">
        <f t="shared" si="2"/>
        <v>0</v>
      </c>
      <c r="W10" s="57">
        <f t="shared" si="2"/>
        <v>307093382</v>
      </c>
      <c r="X10" s="57">
        <f t="shared" si="2"/>
        <v>0</v>
      </c>
      <c r="Y10" s="57">
        <f t="shared" si="2"/>
        <v>307093382</v>
      </c>
    </row>
    <row r="11" spans="1:25" x14ac:dyDescent="0.2">
      <c r="A11" s="366" t="s">
        <v>368</v>
      </c>
      <c r="B11" s="366"/>
      <c r="C11" s="366"/>
      <c r="D11" s="366"/>
      <c r="E11" s="366"/>
      <c r="F11" s="366"/>
      <c r="G11" s="6">
        <v>5</v>
      </c>
      <c r="H11" s="58">
        <v>0</v>
      </c>
      <c r="I11" s="58">
        <v>0</v>
      </c>
      <c r="J11" s="58">
        <v>0</v>
      </c>
      <c r="K11" s="58">
        <v>0</v>
      </c>
      <c r="L11" s="58">
        <v>0</v>
      </c>
      <c r="M11" s="58">
        <v>0</v>
      </c>
      <c r="N11" s="58">
        <v>0</v>
      </c>
      <c r="O11" s="58">
        <v>0</v>
      </c>
      <c r="P11" s="58">
        <v>0</v>
      </c>
      <c r="Q11" s="58">
        <v>0</v>
      </c>
      <c r="R11" s="58">
        <v>0</v>
      </c>
      <c r="S11" s="58"/>
      <c r="T11" s="58"/>
      <c r="U11" s="58">
        <v>0</v>
      </c>
      <c r="V11" s="56">
        <v>115206995</v>
      </c>
      <c r="W11" s="57">
        <f t="shared" ref="W11:W29" si="3">H11+I11+J11+K11-L11+M11+N11+O11+P11+Q11+R11+U11+V11+S11+T11</f>
        <v>115206995</v>
      </c>
      <c r="X11" s="56">
        <v>0</v>
      </c>
      <c r="Y11" s="57">
        <f t="shared" ref="Y11:Y29" si="4">W11+X11</f>
        <v>115206995</v>
      </c>
    </row>
    <row r="12" spans="1:25" x14ac:dyDescent="0.2">
      <c r="A12" s="366" t="s">
        <v>369</v>
      </c>
      <c r="B12" s="366"/>
      <c r="C12" s="366"/>
      <c r="D12" s="366"/>
      <c r="E12" s="366"/>
      <c r="F12" s="366"/>
      <c r="G12" s="6">
        <v>6</v>
      </c>
      <c r="H12" s="58">
        <v>0</v>
      </c>
      <c r="I12" s="58">
        <v>0</v>
      </c>
      <c r="J12" s="58">
        <v>0</v>
      </c>
      <c r="K12" s="58">
        <v>0</v>
      </c>
      <c r="L12" s="58">
        <v>0</v>
      </c>
      <c r="M12" s="58">
        <v>0</v>
      </c>
      <c r="N12" s="56">
        <v>0</v>
      </c>
      <c r="O12" s="58">
        <v>0</v>
      </c>
      <c r="P12" s="58">
        <v>0</v>
      </c>
      <c r="Q12" s="58">
        <v>0</v>
      </c>
      <c r="R12" s="58">
        <v>0</v>
      </c>
      <c r="S12" s="58"/>
      <c r="T12" s="58"/>
      <c r="U12" s="58">
        <v>0</v>
      </c>
      <c r="V12" s="58">
        <v>0</v>
      </c>
      <c r="W12" s="57">
        <f t="shared" si="3"/>
        <v>0</v>
      </c>
      <c r="X12" s="56">
        <v>0</v>
      </c>
      <c r="Y12" s="57">
        <f t="shared" si="4"/>
        <v>0</v>
      </c>
    </row>
    <row r="13" spans="1:25" ht="26.25" customHeight="1" x14ac:dyDescent="0.2">
      <c r="A13" s="366" t="s">
        <v>370</v>
      </c>
      <c r="B13" s="366"/>
      <c r="C13" s="366"/>
      <c r="D13" s="366"/>
      <c r="E13" s="366"/>
      <c r="F13" s="366"/>
      <c r="G13" s="6">
        <v>7</v>
      </c>
      <c r="H13" s="58">
        <v>0</v>
      </c>
      <c r="I13" s="58">
        <v>0</v>
      </c>
      <c r="J13" s="58">
        <v>0</v>
      </c>
      <c r="K13" s="58">
        <v>0</v>
      </c>
      <c r="L13" s="58">
        <v>0</v>
      </c>
      <c r="M13" s="58">
        <v>0</v>
      </c>
      <c r="N13" s="58">
        <v>0</v>
      </c>
      <c r="O13" s="56">
        <v>0</v>
      </c>
      <c r="P13" s="58">
        <v>0</v>
      </c>
      <c r="Q13" s="58">
        <v>0</v>
      </c>
      <c r="R13" s="58">
        <v>0</v>
      </c>
      <c r="S13" s="58"/>
      <c r="T13" s="58"/>
      <c r="U13" s="56">
        <v>0</v>
      </c>
      <c r="V13" s="56">
        <v>0</v>
      </c>
      <c r="W13" s="57">
        <f t="shared" si="3"/>
        <v>0</v>
      </c>
      <c r="X13" s="56">
        <v>0</v>
      </c>
      <c r="Y13" s="57">
        <f t="shared" si="4"/>
        <v>0</v>
      </c>
    </row>
    <row r="14" spans="1:25" ht="29.25" customHeight="1" x14ac:dyDescent="0.2">
      <c r="A14" s="366" t="s">
        <v>482</v>
      </c>
      <c r="B14" s="366"/>
      <c r="C14" s="366"/>
      <c r="D14" s="366"/>
      <c r="E14" s="366"/>
      <c r="F14" s="366"/>
      <c r="G14" s="6">
        <v>8</v>
      </c>
      <c r="H14" s="58">
        <v>0</v>
      </c>
      <c r="I14" s="58">
        <v>0</v>
      </c>
      <c r="J14" s="58">
        <v>0</v>
      </c>
      <c r="K14" s="58">
        <v>0</v>
      </c>
      <c r="L14" s="58">
        <v>0</v>
      </c>
      <c r="M14" s="58">
        <v>0</v>
      </c>
      <c r="N14" s="58">
        <v>0</v>
      </c>
      <c r="O14" s="58">
        <v>0</v>
      </c>
      <c r="P14" s="56">
        <v>0</v>
      </c>
      <c r="Q14" s="58">
        <v>0</v>
      </c>
      <c r="R14" s="58">
        <v>0</v>
      </c>
      <c r="S14" s="58"/>
      <c r="T14" s="58"/>
      <c r="U14" s="56">
        <v>0</v>
      </c>
      <c r="V14" s="56">
        <v>0</v>
      </c>
      <c r="W14" s="57">
        <f t="shared" si="3"/>
        <v>0</v>
      </c>
      <c r="X14" s="56">
        <v>0</v>
      </c>
      <c r="Y14" s="57">
        <f t="shared" si="4"/>
        <v>0</v>
      </c>
    </row>
    <row r="15" spans="1:25" x14ac:dyDescent="0.2">
      <c r="A15" s="366" t="s">
        <v>371</v>
      </c>
      <c r="B15" s="366"/>
      <c r="C15" s="366"/>
      <c r="D15" s="366"/>
      <c r="E15" s="366"/>
      <c r="F15" s="366"/>
      <c r="G15" s="6">
        <v>9</v>
      </c>
      <c r="H15" s="58">
        <v>0</v>
      </c>
      <c r="I15" s="58">
        <v>0</v>
      </c>
      <c r="J15" s="58">
        <v>0</v>
      </c>
      <c r="K15" s="58">
        <v>0</v>
      </c>
      <c r="L15" s="58">
        <v>0</v>
      </c>
      <c r="M15" s="58">
        <v>0</v>
      </c>
      <c r="N15" s="58">
        <v>0</v>
      </c>
      <c r="O15" s="58">
        <v>0</v>
      </c>
      <c r="P15" s="58">
        <v>0</v>
      </c>
      <c r="Q15" s="56">
        <v>0</v>
      </c>
      <c r="R15" s="58">
        <v>0</v>
      </c>
      <c r="S15" s="58"/>
      <c r="T15" s="58"/>
      <c r="U15" s="56">
        <v>0</v>
      </c>
      <c r="V15" s="56">
        <v>0</v>
      </c>
      <c r="W15" s="57">
        <f t="shared" si="3"/>
        <v>0</v>
      </c>
      <c r="X15" s="56">
        <v>0</v>
      </c>
      <c r="Y15" s="57">
        <f t="shared" si="4"/>
        <v>0</v>
      </c>
    </row>
    <row r="16" spans="1:25" ht="28.5" customHeight="1" x14ac:dyDescent="0.2">
      <c r="A16" s="366" t="s">
        <v>372</v>
      </c>
      <c r="B16" s="366"/>
      <c r="C16" s="366"/>
      <c r="D16" s="366"/>
      <c r="E16" s="366"/>
      <c r="F16" s="36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66" t="s">
        <v>373</v>
      </c>
      <c r="B17" s="366"/>
      <c r="C17" s="366"/>
      <c r="D17" s="366"/>
      <c r="E17" s="366"/>
      <c r="F17" s="36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66" t="s">
        <v>374</v>
      </c>
      <c r="B18" s="366"/>
      <c r="C18" s="366"/>
      <c r="D18" s="366"/>
      <c r="E18" s="366"/>
      <c r="F18" s="366"/>
      <c r="G18" s="6">
        <v>12</v>
      </c>
      <c r="H18" s="58">
        <v>0</v>
      </c>
      <c r="I18" s="58">
        <v>0</v>
      </c>
      <c r="J18" s="58">
        <v>0</v>
      </c>
      <c r="K18" s="58">
        <v>0</v>
      </c>
      <c r="L18" s="58">
        <v>0</v>
      </c>
      <c r="M18" s="58">
        <v>0</v>
      </c>
      <c r="N18" s="56"/>
      <c r="O18" s="56"/>
      <c r="P18" s="56"/>
      <c r="Q18" s="56"/>
      <c r="R18" s="56"/>
      <c r="S18" s="56"/>
      <c r="T18" s="56"/>
      <c r="U18" s="56">
        <v>0</v>
      </c>
      <c r="V18" s="56">
        <v>0</v>
      </c>
      <c r="W18" s="57">
        <f t="shared" si="3"/>
        <v>0</v>
      </c>
      <c r="X18" s="56">
        <v>0</v>
      </c>
      <c r="Y18" s="57">
        <f t="shared" si="4"/>
        <v>0</v>
      </c>
    </row>
    <row r="19" spans="1:25" x14ac:dyDescent="0.2">
      <c r="A19" s="366" t="s">
        <v>375</v>
      </c>
      <c r="B19" s="366"/>
      <c r="C19" s="366"/>
      <c r="D19" s="366"/>
      <c r="E19" s="366"/>
      <c r="F19" s="36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66" t="s">
        <v>376</v>
      </c>
      <c r="B20" s="366"/>
      <c r="C20" s="366"/>
      <c r="D20" s="366"/>
      <c r="E20" s="366"/>
      <c r="F20" s="36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66" t="s">
        <v>483</v>
      </c>
      <c r="B21" s="366"/>
      <c r="C21" s="366"/>
      <c r="D21" s="366"/>
      <c r="E21" s="366"/>
      <c r="F21" s="36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66" t="s">
        <v>484</v>
      </c>
      <c r="B22" s="366"/>
      <c r="C22" s="366"/>
      <c r="D22" s="366"/>
      <c r="E22" s="366"/>
      <c r="F22" s="36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66" t="s">
        <v>485</v>
      </c>
      <c r="B23" s="366"/>
      <c r="C23" s="366"/>
      <c r="D23" s="366"/>
      <c r="E23" s="366"/>
      <c r="F23" s="36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66" t="s">
        <v>377</v>
      </c>
      <c r="B24" s="366"/>
      <c r="C24" s="366"/>
      <c r="D24" s="366"/>
      <c r="E24" s="366"/>
      <c r="F24" s="366"/>
      <c r="G24" s="6">
        <v>18</v>
      </c>
      <c r="H24" s="56">
        <v>0</v>
      </c>
      <c r="I24" s="56">
        <v>0</v>
      </c>
      <c r="J24" s="56">
        <v>0</v>
      </c>
      <c r="K24" s="56">
        <v>25000000</v>
      </c>
      <c r="L24" s="56">
        <v>14307340</v>
      </c>
      <c r="M24" s="56">
        <v>0</v>
      </c>
      <c r="N24" s="56">
        <v>0</v>
      </c>
      <c r="O24" s="56">
        <v>0</v>
      </c>
      <c r="P24" s="56">
        <v>0</v>
      </c>
      <c r="Q24" s="56">
        <v>0</v>
      </c>
      <c r="R24" s="56">
        <v>0</v>
      </c>
      <c r="S24" s="56">
        <v>0</v>
      </c>
      <c r="T24" s="56">
        <v>0</v>
      </c>
      <c r="U24" s="56">
        <v>-25000000</v>
      </c>
      <c r="V24" s="56">
        <v>0</v>
      </c>
      <c r="W24" s="57">
        <f t="shared" si="3"/>
        <v>-14307340</v>
      </c>
      <c r="X24" s="56">
        <v>0</v>
      </c>
      <c r="Y24" s="57">
        <f t="shared" si="4"/>
        <v>-14307340</v>
      </c>
    </row>
    <row r="25" spans="1:25" x14ac:dyDescent="0.2">
      <c r="A25" s="366" t="s">
        <v>486</v>
      </c>
      <c r="B25" s="366"/>
      <c r="C25" s="366"/>
      <c r="D25" s="366"/>
      <c r="E25" s="366"/>
      <c r="F25" s="36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66" t="s">
        <v>487</v>
      </c>
      <c r="B26" s="366"/>
      <c r="C26" s="366"/>
      <c r="D26" s="366"/>
      <c r="E26" s="366"/>
      <c r="F26" s="366"/>
      <c r="G26" s="6">
        <v>20</v>
      </c>
      <c r="H26" s="56">
        <v>0</v>
      </c>
      <c r="I26" s="56">
        <v>0</v>
      </c>
      <c r="J26" s="56">
        <v>0</v>
      </c>
      <c r="K26" s="56">
        <v>0</v>
      </c>
      <c r="L26" s="56">
        <v>0</v>
      </c>
      <c r="M26" s="56">
        <v>0</v>
      </c>
      <c r="N26" s="56">
        <v>0</v>
      </c>
      <c r="O26" s="56">
        <v>0</v>
      </c>
      <c r="P26" s="56">
        <v>0</v>
      </c>
      <c r="Q26" s="56">
        <v>0</v>
      </c>
      <c r="R26" s="56">
        <v>0</v>
      </c>
      <c r="S26" s="56">
        <v>0</v>
      </c>
      <c r="T26" s="56">
        <v>0</v>
      </c>
      <c r="U26" s="56">
        <v>-109162418</v>
      </c>
      <c r="V26" s="56">
        <v>0</v>
      </c>
      <c r="W26" s="57">
        <f>H26+I26+J26+K26-L26+M26+N26+O26+P26+Q26+R26+U26+V26+S26+T26</f>
        <v>-109162418</v>
      </c>
      <c r="X26" s="56">
        <v>0</v>
      </c>
      <c r="Y26" s="57">
        <f t="shared" si="4"/>
        <v>-109162418</v>
      </c>
    </row>
    <row r="27" spans="1:25" x14ac:dyDescent="0.2">
      <c r="A27" s="366" t="s">
        <v>488</v>
      </c>
      <c r="B27" s="366"/>
      <c r="C27" s="366"/>
      <c r="D27" s="366"/>
      <c r="E27" s="366"/>
      <c r="F27" s="366"/>
      <c r="G27" s="6">
        <v>21</v>
      </c>
      <c r="H27" s="56">
        <v>0</v>
      </c>
      <c r="I27" s="56">
        <v>0</v>
      </c>
      <c r="J27" s="56">
        <v>0</v>
      </c>
      <c r="K27" s="56">
        <v>-2391610</v>
      </c>
      <c r="L27" s="56">
        <v>-2391610</v>
      </c>
      <c r="M27" s="56">
        <v>0</v>
      </c>
      <c r="N27" s="56">
        <v>0</v>
      </c>
      <c r="O27" s="56">
        <v>0</v>
      </c>
      <c r="P27" s="56">
        <v>0</v>
      </c>
      <c r="Q27" s="56">
        <v>0</v>
      </c>
      <c r="R27" s="56">
        <v>0</v>
      </c>
      <c r="S27" s="56">
        <v>0</v>
      </c>
      <c r="T27" s="56">
        <v>0</v>
      </c>
      <c r="U27" s="56">
        <v>4405138</v>
      </c>
      <c r="V27" s="56">
        <v>0</v>
      </c>
      <c r="W27" s="57">
        <f>H27+I27+J27+K27-L27+M27+N27+O27+P27+Q27+R27+U27+V27+S27+T27</f>
        <v>4405138</v>
      </c>
      <c r="X27" s="56">
        <v>0</v>
      </c>
      <c r="Y27" s="57">
        <f t="shared" si="4"/>
        <v>4405138</v>
      </c>
    </row>
    <row r="28" spans="1:25" x14ac:dyDescent="0.2">
      <c r="A28" s="366" t="s">
        <v>489</v>
      </c>
      <c r="B28" s="366"/>
      <c r="C28" s="366"/>
      <c r="D28" s="366"/>
      <c r="E28" s="366"/>
      <c r="F28" s="36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366" t="s">
        <v>490</v>
      </c>
      <c r="B29" s="366"/>
      <c r="C29" s="366"/>
      <c r="D29" s="366"/>
      <c r="E29" s="366"/>
      <c r="F29" s="36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85" t="s">
        <v>491</v>
      </c>
      <c r="B30" s="385"/>
      <c r="C30" s="385"/>
      <c r="D30" s="385"/>
      <c r="E30" s="385"/>
      <c r="F30" s="385"/>
      <c r="G30" s="8">
        <v>24</v>
      </c>
      <c r="H30" s="59">
        <f>SUM(H10:H29)</f>
        <v>133165000</v>
      </c>
      <c r="I30" s="59">
        <f t="shared" ref="I30:Y30" si="5">SUM(I10:I29)</f>
        <v>0</v>
      </c>
      <c r="J30" s="59">
        <f t="shared" si="5"/>
        <v>6658250</v>
      </c>
      <c r="K30" s="59">
        <f t="shared" si="5"/>
        <v>36511836</v>
      </c>
      <c r="L30" s="59">
        <f t="shared" si="5"/>
        <v>12421930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24115606</v>
      </c>
      <c r="V30" s="59">
        <f t="shared" si="5"/>
        <v>115206995</v>
      </c>
      <c r="W30" s="59">
        <f t="shared" si="5"/>
        <v>303235757</v>
      </c>
      <c r="X30" s="59">
        <f t="shared" si="5"/>
        <v>0</v>
      </c>
      <c r="Y30" s="59">
        <f t="shared" si="5"/>
        <v>303235757</v>
      </c>
    </row>
    <row r="31" spans="1:25" x14ac:dyDescent="0.2">
      <c r="A31" s="386" t="s">
        <v>378</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row>
    <row r="32" spans="1:25" ht="36.75" customHeight="1" x14ac:dyDescent="0.2">
      <c r="A32" s="388" t="s">
        <v>379</v>
      </c>
      <c r="B32" s="389"/>
      <c r="C32" s="389"/>
      <c r="D32" s="389"/>
      <c r="E32" s="389"/>
      <c r="F32" s="38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88" t="s">
        <v>492</v>
      </c>
      <c r="B33" s="389"/>
      <c r="C33" s="389"/>
      <c r="D33" s="389"/>
      <c r="E33" s="389"/>
      <c r="F33" s="38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115206995</v>
      </c>
      <c r="W33" s="57">
        <f t="shared" si="7"/>
        <v>115206995</v>
      </c>
      <c r="X33" s="57">
        <f t="shared" si="7"/>
        <v>0</v>
      </c>
      <c r="Y33" s="57">
        <f t="shared" si="7"/>
        <v>115206995</v>
      </c>
    </row>
    <row r="34" spans="1:25" ht="30.75" customHeight="1" x14ac:dyDescent="0.2">
      <c r="A34" s="390" t="s">
        <v>493</v>
      </c>
      <c r="B34" s="391"/>
      <c r="C34" s="391"/>
      <c r="D34" s="391"/>
      <c r="E34" s="391"/>
      <c r="F34" s="391"/>
      <c r="G34" s="8">
        <v>27</v>
      </c>
      <c r="H34" s="59">
        <f>SUM(H21:H29)</f>
        <v>0</v>
      </c>
      <c r="I34" s="59">
        <f t="shared" ref="I34:Y34" si="8">SUM(I21:I29)</f>
        <v>0</v>
      </c>
      <c r="J34" s="59">
        <f t="shared" si="8"/>
        <v>0</v>
      </c>
      <c r="K34" s="59">
        <f t="shared" si="8"/>
        <v>22608390</v>
      </c>
      <c r="L34" s="59">
        <f t="shared" si="8"/>
        <v>11915730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-129757280</v>
      </c>
      <c r="V34" s="59">
        <f t="shared" si="8"/>
        <v>0</v>
      </c>
      <c r="W34" s="59">
        <f t="shared" si="8"/>
        <v>-119064620</v>
      </c>
      <c r="X34" s="59">
        <f t="shared" si="8"/>
        <v>0</v>
      </c>
      <c r="Y34" s="59">
        <f t="shared" si="8"/>
        <v>-119064620</v>
      </c>
    </row>
    <row r="35" spans="1:25" x14ac:dyDescent="0.2">
      <c r="A35" s="386" t="s">
        <v>380</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row>
    <row r="36" spans="1:25" x14ac:dyDescent="0.2">
      <c r="A36" s="384" t="s">
        <v>381</v>
      </c>
      <c r="B36" s="384"/>
      <c r="C36" s="384"/>
      <c r="D36" s="384"/>
      <c r="E36" s="384"/>
      <c r="F36" s="384"/>
      <c r="G36" s="6">
        <v>28</v>
      </c>
      <c r="H36" s="56">
        <v>133165000</v>
      </c>
      <c r="I36" s="56">
        <v>0</v>
      </c>
      <c r="J36" s="56">
        <v>6658250</v>
      </c>
      <c r="K36" s="56">
        <v>36511836</v>
      </c>
      <c r="L36" s="56">
        <v>12421930</v>
      </c>
      <c r="M36" s="56">
        <v>0</v>
      </c>
      <c r="N36" s="56">
        <v>0</v>
      </c>
      <c r="O36" s="56">
        <v>0</v>
      </c>
      <c r="P36" s="56">
        <v>0</v>
      </c>
      <c r="Q36" s="56">
        <v>0</v>
      </c>
      <c r="R36" s="56">
        <v>0</v>
      </c>
      <c r="S36" s="56">
        <v>0</v>
      </c>
      <c r="T36" s="56">
        <v>0</v>
      </c>
      <c r="U36" s="56">
        <v>139322601</v>
      </c>
      <c r="V36" s="56">
        <v>0</v>
      </c>
      <c r="W36" s="57">
        <f>H36+I36+J36+K36-L36+M36+N36+O36+P36+Q36+R36+U36+V36+S36+T36</f>
        <v>303235757</v>
      </c>
      <c r="X36" s="56">
        <v>0</v>
      </c>
      <c r="Y36" s="57">
        <f t="shared" ref="Y36:Y38" si="9">W36+X36</f>
        <v>303235757</v>
      </c>
    </row>
    <row r="37" spans="1:25" x14ac:dyDescent="0.2">
      <c r="A37" s="366" t="s">
        <v>382</v>
      </c>
      <c r="B37" s="366"/>
      <c r="C37" s="366"/>
      <c r="D37" s="366"/>
      <c r="E37" s="366"/>
      <c r="F37" s="36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H37+I37+J37+K37-L37+M37+N37+O37+P37+Q37+R37+U37+V37</f>
        <v>0</v>
      </c>
      <c r="X37" s="56">
        <v>0</v>
      </c>
      <c r="Y37" s="57">
        <f t="shared" si="9"/>
        <v>0</v>
      </c>
    </row>
    <row r="38" spans="1:25" x14ac:dyDescent="0.2">
      <c r="A38" s="366" t="s">
        <v>383</v>
      </c>
      <c r="B38" s="366"/>
      <c r="C38" s="366"/>
      <c r="D38" s="366"/>
      <c r="E38" s="366"/>
      <c r="F38" s="36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H38+I38+J38+K38-L38+M38+N38+O38+P38+Q38+R38+U38+V38</f>
        <v>0</v>
      </c>
      <c r="X38" s="56">
        <v>0</v>
      </c>
      <c r="Y38" s="57">
        <f t="shared" si="9"/>
        <v>0</v>
      </c>
    </row>
    <row r="39" spans="1:25" ht="25.5" customHeight="1" x14ac:dyDescent="0.2">
      <c r="A39" s="367" t="s">
        <v>494</v>
      </c>
      <c r="B39" s="367"/>
      <c r="C39" s="367"/>
      <c r="D39" s="367"/>
      <c r="E39" s="367"/>
      <c r="F39" s="367"/>
      <c r="G39" s="7">
        <v>31</v>
      </c>
      <c r="H39" s="57">
        <f>H36+H37+H38</f>
        <v>133165000</v>
      </c>
      <c r="I39" s="57">
        <f t="shared" ref="I39:Y39" si="10">I36+I37+I38</f>
        <v>0</v>
      </c>
      <c r="J39" s="57">
        <f t="shared" si="10"/>
        <v>6658250</v>
      </c>
      <c r="K39" s="57">
        <f t="shared" si="10"/>
        <v>36511836</v>
      </c>
      <c r="L39" s="57">
        <f t="shared" si="10"/>
        <v>12421930</v>
      </c>
      <c r="M39" s="57">
        <f t="shared" si="10"/>
        <v>0</v>
      </c>
      <c r="N39" s="57">
        <f t="shared" si="10"/>
        <v>0</v>
      </c>
      <c r="O39" s="57">
        <f t="shared" si="10"/>
        <v>0</v>
      </c>
      <c r="P39" s="57">
        <f t="shared" si="10"/>
        <v>0</v>
      </c>
      <c r="Q39" s="57">
        <f t="shared" si="10"/>
        <v>0</v>
      </c>
      <c r="R39" s="57">
        <f t="shared" si="10"/>
        <v>0</v>
      </c>
      <c r="S39" s="57">
        <f t="shared" si="10"/>
        <v>0</v>
      </c>
      <c r="T39" s="57">
        <f t="shared" si="10"/>
        <v>0</v>
      </c>
      <c r="U39" s="57">
        <f t="shared" si="10"/>
        <v>139322601</v>
      </c>
      <c r="V39" s="57">
        <f t="shared" si="10"/>
        <v>0</v>
      </c>
      <c r="W39" s="57">
        <f t="shared" si="10"/>
        <v>303235757</v>
      </c>
      <c r="X39" s="57">
        <f t="shared" si="10"/>
        <v>0</v>
      </c>
      <c r="Y39" s="57">
        <f t="shared" si="10"/>
        <v>303235757</v>
      </c>
    </row>
    <row r="40" spans="1:25" x14ac:dyDescent="0.2">
      <c r="A40" s="366" t="s">
        <v>384</v>
      </c>
      <c r="B40" s="366"/>
      <c r="C40" s="366"/>
      <c r="D40" s="366"/>
      <c r="E40" s="366"/>
      <c r="F40" s="366"/>
      <c r="G40" s="6">
        <v>32</v>
      </c>
      <c r="H40" s="58">
        <v>0</v>
      </c>
      <c r="I40" s="58">
        <v>0</v>
      </c>
      <c r="J40" s="58">
        <v>0</v>
      </c>
      <c r="K40" s="58">
        <v>0</v>
      </c>
      <c r="L40" s="58">
        <v>0</v>
      </c>
      <c r="M40" s="58">
        <v>0</v>
      </c>
      <c r="N40" s="58">
        <v>0</v>
      </c>
      <c r="O40" s="58">
        <v>0</v>
      </c>
      <c r="P40" s="58">
        <v>0</v>
      </c>
      <c r="Q40" s="58">
        <v>0</v>
      </c>
      <c r="R40" s="58">
        <v>0</v>
      </c>
      <c r="S40" s="58"/>
      <c r="T40" s="58"/>
      <c r="U40" s="58">
        <v>0</v>
      </c>
      <c r="V40" s="182">
        <v>147518761</v>
      </c>
      <c r="W40" s="57">
        <f t="shared" ref="W40:W58" si="11">H40+I40+J40+K40-L40+M40+N40+O40+P40+Q40+R40+U40+V40+S40+T40</f>
        <v>147518761</v>
      </c>
      <c r="X40" s="56">
        <v>0</v>
      </c>
      <c r="Y40" s="57">
        <f t="shared" ref="Y40:Y58" si="12">W40+X40</f>
        <v>147518761</v>
      </c>
    </row>
    <row r="41" spans="1:25" x14ac:dyDescent="0.2">
      <c r="A41" s="366" t="s">
        <v>385</v>
      </c>
      <c r="B41" s="366"/>
      <c r="C41" s="366"/>
      <c r="D41" s="366"/>
      <c r="E41" s="366"/>
      <c r="F41" s="366"/>
      <c r="G41" s="6">
        <v>33</v>
      </c>
      <c r="H41" s="58">
        <v>0</v>
      </c>
      <c r="I41" s="58">
        <v>0</v>
      </c>
      <c r="J41" s="58">
        <v>0</v>
      </c>
      <c r="K41" s="58">
        <v>0</v>
      </c>
      <c r="L41" s="58">
        <v>0</v>
      </c>
      <c r="M41" s="58">
        <v>0</v>
      </c>
      <c r="N41" s="56">
        <v>0</v>
      </c>
      <c r="O41" s="58">
        <v>0</v>
      </c>
      <c r="P41" s="58">
        <v>0</v>
      </c>
      <c r="Q41" s="58">
        <v>0</v>
      </c>
      <c r="R41" s="58">
        <v>0</v>
      </c>
      <c r="S41" s="58"/>
      <c r="T41" s="58"/>
      <c r="U41" s="58">
        <v>0</v>
      </c>
      <c r="V41" s="58">
        <v>0</v>
      </c>
      <c r="W41" s="57">
        <f t="shared" si="11"/>
        <v>0</v>
      </c>
      <c r="X41" s="56">
        <v>0</v>
      </c>
      <c r="Y41" s="57">
        <f t="shared" si="12"/>
        <v>0</v>
      </c>
    </row>
    <row r="42" spans="1:25" ht="27" customHeight="1" x14ac:dyDescent="0.2">
      <c r="A42" s="366" t="s">
        <v>386</v>
      </c>
      <c r="B42" s="366"/>
      <c r="C42" s="366"/>
      <c r="D42" s="366"/>
      <c r="E42" s="366"/>
      <c r="F42" s="366"/>
      <c r="G42" s="6">
        <v>34</v>
      </c>
      <c r="H42" s="58">
        <v>0</v>
      </c>
      <c r="I42" s="58">
        <v>0</v>
      </c>
      <c r="J42" s="58">
        <v>0</v>
      </c>
      <c r="K42" s="58">
        <v>0</v>
      </c>
      <c r="L42" s="58">
        <v>0</v>
      </c>
      <c r="M42" s="58">
        <v>0</v>
      </c>
      <c r="N42" s="58">
        <v>0</v>
      </c>
      <c r="O42" s="56">
        <v>0</v>
      </c>
      <c r="P42" s="58">
        <v>0</v>
      </c>
      <c r="Q42" s="58">
        <v>0</v>
      </c>
      <c r="R42" s="58">
        <v>0</v>
      </c>
      <c r="S42" s="58"/>
      <c r="T42" s="58"/>
      <c r="U42" s="56">
        <v>0</v>
      </c>
      <c r="V42" s="56">
        <v>0</v>
      </c>
      <c r="W42" s="57">
        <f t="shared" si="11"/>
        <v>0</v>
      </c>
      <c r="X42" s="56">
        <v>0</v>
      </c>
      <c r="Y42" s="57">
        <f t="shared" si="12"/>
        <v>0</v>
      </c>
    </row>
    <row r="43" spans="1:25" ht="20.25" customHeight="1" x14ac:dyDescent="0.2">
      <c r="A43" s="366" t="s">
        <v>482</v>
      </c>
      <c r="B43" s="366"/>
      <c r="C43" s="366"/>
      <c r="D43" s="366"/>
      <c r="E43" s="366"/>
      <c r="F43" s="366"/>
      <c r="G43" s="6">
        <v>35</v>
      </c>
      <c r="H43" s="58">
        <v>0</v>
      </c>
      <c r="I43" s="58">
        <v>0</v>
      </c>
      <c r="J43" s="58">
        <v>0</v>
      </c>
      <c r="K43" s="58">
        <v>0</v>
      </c>
      <c r="L43" s="58">
        <v>0</v>
      </c>
      <c r="M43" s="58">
        <v>0</v>
      </c>
      <c r="N43" s="58">
        <v>0</v>
      </c>
      <c r="O43" s="58">
        <v>0</v>
      </c>
      <c r="P43" s="56">
        <v>0</v>
      </c>
      <c r="Q43" s="58">
        <v>0</v>
      </c>
      <c r="R43" s="58">
        <v>0</v>
      </c>
      <c r="S43" s="58"/>
      <c r="T43" s="58"/>
      <c r="U43" s="56">
        <v>0</v>
      </c>
      <c r="V43" s="56">
        <v>0</v>
      </c>
      <c r="W43" s="57">
        <f t="shared" si="11"/>
        <v>0</v>
      </c>
      <c r="X43" s="56">
        <v>0</v>
      </c>
      <c r="Y43" s="57">
        <f t="shared" si="12"/>
        <v>0</v>
      </c>
    </row>
    <row r="44" spans="1:25" ht="21" customHeight="1" x14ac:dyDescent="0.2">
      <c r="A44" s="366" t="s">
        <v>495</v>
      </c>
      <c r="B44" s="366"/>
      <c r="C44" s="366"/>
      <c r="D44" s="366"/>
      <c r="E44" s="366"/>
      <c r="F44" s="366"/>
      <c r="G44" s="6">
        <v>36</v>
      </c>
      <c r="H44" s="58">
        <v>0</v>
      </c>
      <c r="I44" s="58">
        <v>0</v>
      </c>
      <c r="J44" s="58">
        <v>0</v>
      </c>
      <c r="K44" s="58">
        <v>0</v>
      </c>
      <c r="L44" s="58">
        <v>0</v>
      </c>
      <c r="M44" s="58">
        <v>0</v>
      </c>
      <c r="N44" s="58">
        <v>0</v>
      </c>
      <c r="O44" s="58">
        <v>0</v>
      </c>
      <c r="P44" s="58">
        <v>0</v>
      </c>
      <c r="Q44" s="56">
        <v>0</v>
      </c>
      <c r="R44" s="58">
        <v>0</v>
      </c>
      <c r="S44" s="58"/>
      <c r="T44" s="58"/>
      <c r="U44" s="56">
        <v>0</v>
      </c>
      <c r="V44" s="56">
        <v>0</v>
      </c>
      <c r="W44" s="57">
        <f t="shared" si="11"/>
        <v>0</v>
      </c>
      <c r="X44" s="56">
        <v>0</v>
      </c>
      <c r="Y44" s="57">
        <f t="shared" si="12"/>
        <v>0</v>
      </c>
    </row>
    <row r="45" spans="1:25" ht="29.25" customHeight="1" x14ac:dyDescent="0.2">
      <c r="A45" s="366" t="s">
        <v>387</v>
      </c>
      <c r="B45" s="366"/>
      <c r="C45" s="366"/>
      <c r="D45" s="366"/>
      <c r="E45" s="366"/>
      <c r="F45" s="36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1"/>
        <v>0</v>
      </c>
      <c r="X45" s="56">
        <v>0</v>
      </c>
      <c r="Y45" s="57">
        <f t="shared" si="12"/>
        <v>0</v>
      </c>
    </row>
    <row r="46" spans="1:25" ht="21" customHeight="1" x14ac:dyDescent="0.2">
      <c r="A46" s="366" t="s">
        <v>388</v>
      </c>
      <c r="B46" s="366"/>
      <c r="C46" s="366"/>
      <c r="D46" s="366"/>
      <c r="E46" s="366"/>
      <c r="F46" s="36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1"/>
        <v>0</v>
      </c>
      <c r="X46" s="56">
        <v>0</v>
      </c>
      <c r="Y46" s="57">
        <f t="shared" si="12"/>
        <v>0</v>
      </c>
    </row>
    <row r="47" spans="1:25" x14ac:dyDescent="0.2">
      <c r="A47" s="366" t="s">
        <v>389</v>
      </c>
      <c r="B47" s="366"/>
      <c r="C47" s="366"/>
      <c r="D47" s="366"/>
      <c r="E47" s="366"/>
      <c r="F47" s="36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1"/>
        <v>0</v>
      </c>
      <c r="X47" s="56">
        <v>0</v>
      </c>
      <c r="Y47" s="57">
        <f t="shared" si="12"/>
        <v>0</v>
      </c>
    </row>
    <row r="48" spans="1:25" x14ac:dyDescent="0.2">
      <c r="A48" s="366" t="s">
        <v>390</v>
      </c>
      <c r="B48" s="366"/>
      <c r="C48" s="366"/>
      <c r="D48" s="366"/>
      <c r="E48" s="366"/>
      <c r="F48" s="36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1"/>
        <v>0</v>
      </c>
      <c r="X48" s="56">
        <v>0</v>
      </c>
      <c r="Y48" s="57">
        <f t="shared" si="12"/>
        <v>0</v>
      </c>
    </row>
    <row r="49" spans="1:25" x14ac:dyDescent="0.2">
      <c r="A49" s="366" t="s">
        <v>391</v>
      </c>
      <c r="B49" s="366"/>
      <c r="C49" s="366"/>
      <c r="D49" s="366"/>
      <c r="E49" s="366"/>
      <c r="F49" s="36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1"/>
        <v>0</v>
      </c>
      <c r="X49" s="56">
        <v>0</v>
      </c>
      <c r="Y49" s="57">
        <f t="shared" si="12"/>
        <v>0</v>
      </c>
    </row>
    <row r="50" spans="1:25" ht="24" customHeight="1" x14ac:dyDescent="0.2">
      <c r="A50" s="366" t="s">
        <v>483</v>
      </c>
      <c r="B50" s="366"/>
      <c r="C50" s="366"/>
      <c r="D50" s="366"/>
      <c r="E50" s="366"/>
      <c r="F50" s="366"/>
      <c r="G50" s="6">
        <v>42</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57">
        <f t="shared" si="11"/>
        <v>0</v>
      </c>
      <c r="X50" s="56">
        <v>0</v>
      </c>
      <c r="Y50" s="57">
        <f t="shared" si="12"/>
        <v>0</v>
      </c>
    </row>
    <row r="51" spans="1:25" ht="26.25" customHeight="1" x14ac:dyDescent="0.2">
      <c r="A51" s="366" t="s">
        <v>484</v>
      </c>
      <c r="B51" s="366"/>
      <c r="C51" s="366"/>
      <c r="D51" s="366"/>
      <c r="E51" s="366"/>
      <c r="F51" s="366"/>
      <c r="G51" s="6">
        <v>43</v>
      </c>
      <c r="H51" s="182">
        <v>0</v>
      </c>
      <c r="I51" s="182">
        <v>0</v>
      </c>
      <c r="J51" s="182">
        <v>0</v>
      </c>
      <c r="K51" s="182">
        <v>0</v>
      </c>
      <c r="L51" s="182">
        <v>0</v>
      </c>
      <c r="M51" s="182">
        <v>0</v>
      </c>
      <c r="N51" s="182">
        <v>0</v>
      </c>
      <c r="O51" s="182">
        <v>0</v>
      </c>
      <c r="P51" s="182">
        <v>0</v>
      </c>
      <c r="Q51" s="182">
        <v>0</v>
      </c>
      <c r="R51" s="182">
        <v>0</v>
      </c>
      <c r="S51" s="182">
        <v>0</v>
      </c>
      <c r="T51" s="182">
        <v>0</v>
      </c>
      <c r="U51" s="182">
        <v>0</v>
      </c>
      <c r="V51" s="182">
        <v>0</v>
      </c>
      <c r="W51" s="57">
        <f t="shared" si="11"/>
        <v>0</v>
      </c>
      <c r="X51" s="56">
        <v>0</v>
      </c>
      <c r="Y51" s="57">
        <f t="shared" si="12"/>
        <v>0</v>
      </c>
    </row>
    <row r="52" spans="1:25" ht="22.5" customHeight="1" x14ac:dyDescent="0.2">
      <c r="A52" s="366" t="s">
        <v>485</v>
      </c>
      <c r="B52" s="366"/>
      <c r="C52" s="366"/>
      <c r="D52" s="366"/>
      <c r="E52" s="366"/>
      <c r="F52" s="366"/>
      <c r="G52" s="6">
        <v>44</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57">
        <f t="shared" si="11"/>
        <v>0</v>
      </c>
      <c r="X52" s="56">
        <v>0</v>
      </c>
      <c r="Y52" s="57">
        <f t="shared" si="12"/>
        <v>0</v>
      </c>
    </row>
    <row r="53" spans="1:25" x14ac:dyDescent="0.2">
      <c r="A53" s="366" t="s">
        <v>496</v>
      </c>
      <c r="B53" s="366"/>
      <c r="C53" s="366"/>
      <c r="D53" s="366"/>
      <c r="E53" s="366"/>
      <c r="F53" s="366"/>
      <c r="G53" s="6">
        <v>45</v>
      </c>
      <c r="H53" s="182">
        <v>0</v>
      </c>
      <c r="I53" s="182">
        <v>0</v>
      </c>
      <c r="J53" s="182">
        <v>0</v>
      </c>
      <c r="K53" s="182">
        <v>10000000</v>
      </c>
      <c r="L53" s="182">
        <v>10849440</v>
      </c>
      <c r="M53" s="182">
        <v>0</v>
      </c>
      <c r="N53" s="182">
        <v>0</v>
      </c>
      <c r="O53" s="182">
        <v>0</v>
      </c>
      <c r="P53" s="182">
        <v>0</v>
      </c>
      <c r="Q53" s="182">
        <v>0</v>
      </c>
      <c r="R53" s="182">
        <v>0</v>
      </c>
      <c r="S53" s="182">
        <v>0</v>
      </c>
      <c r="T53" s="182">
        <v>0</v>
      </c>
      <c r="U53" s="182">
        <v>-10000000</v>
      </c>
      <c r="V53" s="182">
        <v>0</v>
      </c>
      <c r="W53" s="57">
        <f t="shared" si="11"/>
        <v>-10849440</v>
      </c>
      <c r="X53" s="56">
        <v>0</v>
      </c>
      <c r="Y53" s="57">
        <f t="shared" si="12"/>
        <v>-10849440</v>
      </c>
    </row>
    <row r="54" spans="1:25" x14ac:dyDescent="0.2">
      <c r="A54" s="366" t="s">
        <v>486</v>
      </c>
      <c r="B54" s="366"/>
      <c r="C54" s="366"/>
      <c r="D54" s="366"/>
      <c r="E54" s="366"/>
      <c r="F54" s="366"/>
      <c r="G54" s="6">
        <v>46</v>
      </c>
      <c r="H54" s="182">
        <v>0</v>
      </c>
      <c r="I54" s="182">
        <v>0</v>
      </c>
      <c r="J54" s="182">
        <v>0</v>
      </c>
      <c r="K54" s="182">
        <v>0</v>
      </c>
      <c r="L54" s="182">
        <v>0</v>
      </c>
      <c r="M54" s="182">
        <v>0</v>
      </c>
      <c r="N54" s="182">
        <v>0</v>
      </c>
      <c r="O54" s="182">
        <v>0</v>
      </c>
      <c r="P54" s="182">
        <v>0</v>
      </c>
      <c r="Q54" s="182">
        <v>0</v>
      </c>
      <c r="R54" s="182">
        <v>0</v>
      </c>
      <c r="S54" s="182">
        <v>0</v>
      </c>
      <c r="T54" s="182">
        <v>0</v>
      </c>
      <c r="U54" s="182">
        <v>0</v>
      </c>
      <c r="V54" s="182">
        <v>0</v>
      </c>
      <c r="W54" s="57">
        <f t="shared" si="11"/>
        <v>0</v>
      </c>
      <c r="X54" s="56">
        <v>0</v>
      </c>
      <c r="Y54" s="57">
        <f t="shared" si="12"/>
        <v>0</v>
      </c>
    </row>
    <row r="55" spans="1:25" x14ac:dyDescent="0.2">
      <c r="A55" s="366" t="s">
        <v>487</v>
      </c>
      <c r="B55" s="366"/>
      <c r="C55" s="366"/>
      <c r="D55" s="366"/>
      <c r="E55" s="366"/>
      <c r="F55" s="366"/>
      <c r="G55" s="6">
        <v>47</v>
      </c>
      <c r="H55" s="182">
        <v>0</v>
      </c>
      <c r="I55" s="182">
        <v>0</v>
      </c>
      <c r="J55" s="182">
        <v>0</v>
      </c>
      <c r="K55" s="182">
        <v>0</v>
      </c>
      <c r="L55" s="182">
        <v>0</v>
      </c>
      <c r="M55" s="182">
        <v>0</v>
      </c>
      <c r="N55" s="182">
        <v>0</v>
      </c>
      <c r="O55" s="182">
        <v>0</v>
      </c>
      <c r="P55" s="182">
        <v>0</v>
      </c>
      <c r="Q55" s="182">
        <v>0</v>
      </c>
      <c r="R55" s="182">
        <v>0</v>
      </c>
      <c r="S55" s="182">
        <v>0</v>
      </c>
      <c r="T55" s="182">
        <v>0</v>
      </c>
      <c r="U55" s="182">
        <v>-84649088</v>
      </c>
      <c r="V55" s="182">
        <v>0</v>
      </c>
      <c r="W55" s="57">
        <f t="shared" si="11"/>
        <v>-84649088</v>
      </c>
      <c r="X55" s="56">
        <v>0</v>
      </c>
      <c r="Y55" s="57">
        <f t="shared" si="12"/>
        <v>-84649088</v>
      </c>
    </row>
    <row r="56" spans="1:25" x14ac:dyDescent="0.2">
      <c r="A56" s="366" t="s">
        <v>488</v>
      </c>
      <c r="B56" s="366"/>
      <c r="C56" s="366"/>
      <c r="D56" s="366"/>
      <c r="E56" s="366"/>
      <c r="F56" s="366"/>
      <c r="G56" s="6">
        <v>48</v>
      </c>
      <c r="H56" s="182">
        <v>0</v>
      </c>
      <c r="I56" s="182">
        <v>0</v>
      </c>
      <c r="J56" s="182">
        <v>0</v>
      </c>
      <c r="K56" s="182">
        <v>-6181230</v>
      </c>
      <c r="L56" s="182">
        <v>-6181230</v>
      </c>
      <c r="M56" s="182">
        <v>0</v>
      </c>
      <c r="N56" s="182">
        <v>0</v>
      </c>
      <c r="O56" s="182">
        <v>0</v>
      </c>
      <c r="P56" s="182">
        <v>0</v>
      </c>
      <c r="Q56" s="182">
        <v>0</v>
      </c>
      <c r="R56" s="182">
        <v>0</v>
      </c>
      <c r="S56" s="182">
        <v>0</v>
      </c>
      <c r="T56" s="182">
        <v>0</v>
      </c>
      <c r="U56" s="182">
        <v>15285541</v>
      </c>
      <c r="V56" s="182">
        <v>0</v>
      </c>
      <c r="W56" s="57">
        <f t="shared" si="11"/>
        <v>15285541</v>
      </c>
      <c r="X56" s="56">
        <v>0</v>
      </c>
      <c r="Y56" s="57">
        <f t="shared" si="12"/>
        <v>15285541</v>
      </c>
    </row>
    <row r="57" spans="1:25" x14ac:dyDescent="0.2">
      <c r="A57" s="366" t="s">
        <v>497</v>
      </c>
      <c r="B57" s="366"/>
      <c r="C57" s="366"/>
      <c r="D57" s="366"/>
      <c r="E57" s="366"/>
      <c r="F57" s="366"/>
      <c r="G57" s="6">
        <v>49</v>
      </c>
      <c r="H57" s="182">
        <v>0</v>
      </c>
      <c r="I57" s="182">
        <v>0</v>
      </c>
      <c r="J57" s="182">
        <v>0</v>
      </c>
      <c r="K57" s="182">
        <v>0</v>
      </c>
      <c r="L57" s="182">
        <v>0</v>
      </c>
      <c r="M57" s="182">
        <v>0</v>
      </c>
      <c r="N57" s="182">
        <v>0</v>
      </c>
      <c r="O57" s="182">
        <v>0</v>
      </c>
      <c r="P57" s="182">
        <v>0</v>
      </c>
      <c r="Q57" s="182">
        <v>0</v>
      </c>
      <c r="R57" s="182">
        <v>0</v>
      </c>
      <c r="S57" s="182">
        <v>0</v>
      </c>
      <c r="T57" s="182">
        <v>0</v>
      </c>
      <c r="U57" s="182">
        <v>0</v>
      </c>
      <c r="V57" s="182">
        <v>0</v>
      </c>
      <c r="W57" s="57">
        <f t="shared" si="11"/>
        <v>0</v>
      </c>
      <c r="X57" s="56">
        <v>0</v>
      </c>
      <c r="Y57" s="57">
        <f t="shared" si="12"/>
        <v>0</v>
      </c>
    </row>
    <row r="58" spans="1:25" x14ac:dyDescent="0.2">
      <c r="A58" s="366" t="s">
        <v>490</v>
      </c>
      <c r="B58" s="366"/>
      <c r="C58" s="366"/>
      <c r="D58" s="366"/>
      <c r="E58" s="366"/>
      <c r="F58" s="366"/>
      <c r="G58" s="6">
        <v>50</v>
      </c>
      <c r="H58" s="182">
        <v>0</v>
      </c>
      <c r="I58" s="182">
        <v>0</v>
      </c>
      <c r="J58" s="192">
        <v>0</v>
      </c>
      <c r="K58" s="192">
        <v>0</v>
      </c>
      <c r="L58" s="192">
        <v>0</v>
      </c>
      <c r="M58" s="192">
        <v>0</v>
      </c>
      <c r="N58" s="192">
        <v>0</v>
      </c>
      <c r="O58" s="182">
        <v>0</v>
      </c>
      <c r="P58" s="182">
        <v>0</v>
      </c>
      <c r="Q58" s="182">
        <v>0</v>
      </c>
      <c r="R58" s="182">
        <v>0</v>
      </c>
      <c r="S58" s="182">
        <v>0</v>
      </c>
      <c r="T58" s="182">
        <v>0</v>
      </c>
      <c r="U58" s="192">
        <v>0</v>
      </c>
      <c r="V58" s="192">
        <v>0</v>
      </c>
      <c r="W58" s="122">
        <f t="shared" si="11"/>
        <v>0</v>
      </c>
      <c r="X58" s="56">
        <v>0</v>
      </c>
      <c r="Y58" s="122">
        <f t="shared" si="12"/>
        <v>0</v>
      </c>
    </row>
    <row r="59" spans="1:25" ht="25.5" customHeight="1" x14ac:dyDescent="0.2">
      <c r="A59" s="385" t="s">
        <v>498</v>
      </c>
      <c r="B59" s="385"/>
      <c r="C59" s="385"/>
      <c r="D59" s="385"/>
      <c r="E59" s="385"/>
      <c r="F59" s="385"/>
      <c r="G59" s="8">
        <v>51</v>
      </c>
      <c r="H59" s="59">
        <f t="shared" ref="H59:T59" si="13">SUM(H39:H58)</f>
        <v>133165000</v>
      </c>
      <c r="I59" s="59">
        <f t="shared" si="13"/>
        <v>0</v>
      </c>
      <c r="J59" s="59">
        <f t="shared" si="13"/>
        <v>6658250</v>
      </c>
      <c r="K59" s="59">
        <f t="shared" si="13"/>
        <v>40330606</v>
      </c>
      <c r="L59" s="59">
        <f t="shared" si="13"/>
        <v>17090140</v>
      </c>
      <c r="M59" s="59">
        <f t="shared" si="13"/>
        <v>0</v>
      </c>
      <c r="N59" s="59">
        <f t="shared" si="13"/>
        <v>0</v>
      </c>
      <c r="O59" s="59">
        <f t="shared" si="13"/>
        <v>0</v>
      </c>
      <c r="P59" s="59">
        <f t="shared" si="13"/>
        <v>0</v>
      </c>
      <c r="Q59" s="59">
        <f t="shared" si="13"/>
        <v>0</v>
      </c>
      <c r="R59" s="59">
        <f t="shared" si="13"/>
        <v>0</v>
      </c>
      <c r="S59" s="59">
        <f t="shared" si="13"/>
        <v>0</v>
      </c>
      <c r="T59" s="59">
        <f t="shared" si="13"/>
        <v>0</v>
      </c>
      <c r="U59" s="59">
        <f>SUM(U39:U58)</f>
        <v>59959054</v>
      </c>
      <c r="V59" s="59">
        <f>SUM(V39:V58)</f>
        <v>147518761</v>
      </c>
      <c r="W59" s="59">
        <f>SUM(W39:W58)</f>
        <v>370541531</v>
      </c>
      <c r="X59" s="59">
        <f>SUM(X39:X58)</f>
        <v>0</v>
      </c>
      <c r="Y59" s="59">
        <f>SUM(Y39:Y58)</f>
        <v>370541531</v>
      </c>
    </row>
    <row r="60" spans="1:25" x14ac:dyDescent="0.2">
      <c r="A60" s="386" t="s">
        <v>392</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row>
    <row r="61" spans="1:25" ht="31.5" customHeight="1" x14ac:dyDescent="0.2">
      <c r="A61" s="388" t="s">
        <v>500</v>
      </c>
      <c r="B61" s="389"/>
      <c r="C61" s="389"/>
      <c r="D61" s="389"/>
      <c r="E61" s="389"/>
      <c r="F61" s="389"/>
      <c r="G61" s="7">
        <v>52</v>
      </c>
      <c r="H61" s="57">
        <f t="shared" ref="H61:T61" si="14">SUM(H41:H49)</f>
        <v>0</v>
      </c>
      <c r="I61" s="57">
        <f t="shared" si="14"/>
        <v>0</v>
      </c>
      <c r="J61" s="57">
        <f t="shared" si="14"/>
        <v>0</v>
      </c>
      <c r="K61" s="57">
        <f t="shared" si="14"/>
        <v>0</v>
      </c>
      <c r="L61" s="57">
        <f t="shared" si="14"/>
        <v>0</v>
      </c>
      <c r="M61" s="57">
        <f t="shared" si="14"/>
        <v>0</v>
      </c>
      <c r="N61" s="57">
        <f t="shared" si="14"/>
        <v>0</v>
      </c>
      <c r="O61" s="57">
        <f t="shared" si="14"/>
        <v>0</v>
      </c>
      <c r="P61" s="57">
        <f t="shared" si="14"/>
        <v>0</v>
      </c>
      <c r="Q61" s="57">
        <f t="shared" si="14"/>
        <v>0</v>
      </c>
      <c r="R61" s="57">
        <f t="shared" si="14"/>
        <v>0</v>
      </c>
      <c r="S61" s="57">
        <f t="shared" si="14"/>
        <v>0</v>
      </c>
      <c r="T61" s="57">
        <f t="shared" si="14"/>
        <v>0</v>
      </c>
      <c r="U61" s="57">
        <f>SUM(U41:U49)</f>
        <v>0</v>
      </c>
      <c r="V61" s="57">
        <f>SUM(V41:V49)</f>
        <v>0</v>
      </c>
      <c r="W61" s="57">
        <f>SUM(W41:W49)</f>
        <v>0</v>
      </c>
      <c r="X61" s="57">
        <f>SUM(X41:X49)</f>
        <v>0</v>
      </c>
      <c r="Y61" s="57">
        <f>SUM(Y41:Y49)</f>
        <v>0</v>
      </c>
    </row>
    <row r="62" spans="1:25" ht="27.75" customHeight="1" x14ac:dyDescent="0.2">
      <c r="A62" s="388" t="s">
        <v>501</v>
      </c>
      <c r="B62" s="389"/>
      <c r="C62" s="389"/>
      <c r="D62" s="389"/>
      <c r="E62" s="389"/>
      <c r="F62" s="389"/>
      <c r="G62" s="7">
        <v>53</v>
      </c>
      <c r="H62" s="57">
        <f t="shared" ref="H62:T62" si="15">H40+H61</f>
        <v>0</v>
      </c>
      <c r="I62" s="57">
        <f t="shared" si="15"/>
        <v>0</v>
      </c>
      <c r="J62" s="57">
        <f t="shared" si="15"/>
        <v>0</v>
      </c>
      <c r="K62" s="57">
        <f t="shared" si="15"/>
        <v>0</v>
      </c>
      <c r="L62" s="57">
        <f t="shared" si="15"/>
        <v>0</v>
      </c>
      <c r="M62" s="57">
        <f t="shared" si="15"/>
        <v>0</v>
      </c>
      <c r="N62" s="57">
        <f t="shared" si="15"/>
        <v>0</v>
      </c>
      <c r="O62" s="57">
        <f t="shared" si="15"/>
        <v>0</v>
      </c>
      <c r="P62" s="57">
        <f t="shared" si="15"/>
        <v>0</v>
      </c>
      <c r="Q62" s="57">
        <f t="shared" si="15"/>
        <v>0</v>
      </c>
      <c r="R62" s="57">
        <f t="shared" si="15"/>
        <v>0</v>
      </c>
      <c r="S62" s="57">
        <f t="shared" si="15"/>
        <v>0</v>
      </c>
      <c r="T62" s="57">
        <f t="shared" si="15"/>
        <v>0</v>
      </c>
      <c r="U62" s="57">
        <f>U40+U61</f>
        <v>0</v>
      </c>
      <c r="V62" s="57">
        <f>V40+V61</f>
        <v>147518761</v>
      </c>
      <c r="W62" s="57">
        <f>W40+W61</f>
        <v>147518761</v>
      </c>
      <c r="X62" s="57">
        <f>X40+X61</f>
        <v>0</v>
      </c>
      <c r="Y62" s="57">
        <f>Y40+Y61</f>
        <v>147518761</v>
      </c>
    </row>
    <row r="63" spans="1:25" ht="29.25" customHeight="1" x14ac:dyDescent="0.2">
      <c r="A63" s="390" t="s">
        <v>499</v>
      </c>
      <c r="B63" s="391"/>
      <c r="C63" s="391"/>
      <c r="D63" s="391"/>
      <c r="E63" s="391"/>
      <c r="F63" s="391"/>
      <c r="G63" s="8">
        <v>54</v>
      </c>
      <c r="H63" s="59">
        <f t="shared" ref="H63:T63" si="16">SUM(H50:H58)</f>
        <v>0</v>
      </c>
      <c r="I63" s="59">
        <f t="shared" si="16"/>
        <v>0</v>
      </c>
      <c r="J63" s="59">
        <f t="shared" si="16"/>
        <v>0</v>
      </c>
      <c r="K63" s="59">
        <f t="shared" si="16"/>
        <v>3818770</v>
      </c>
      <c r="L63" s="59">
        <f t="shared" si="16"/>
        <v>4668210</v>
      </c>
      <c r="M63" s="59">
        <f t="shared" si="16"/>
        <v>0</v>
      </c>
      <c r="N63" s="59">
        <f t="shared" si="16"/>
        <v>0</v>
      </c>
      <c r="O63" s="59">
        <f t="shared" si="16"/>
        <v>0</v>
      </c>
      <c r="P63" s="59">
        <f t="shared" si="16"/>
        <v>0</v>
      </c>
      <c r="Q63" s="59">
        <f t="shared" si="16"/>
        <v>0</v>
      </c>
      <c r="R63" s="59">
        <f t="shared" si="16"/>
        <v>0</v>
      </c>
      <c r="S63" s="59">
        <f t="shared" si="16"/>
        <v>0</v>
      </c>
      <c r="T63" s="59">
        <f t="shared" si="16"/>
        <v>0</v>
      </c>
      <c r="U63" s="59">
        <f>SUM(U50:U58)</f>
        <v>-79363547</v>
      </c>
      <c r="V63" s="59">
        <f>SUM(V50:V58)</f>
        <v>0</v>
      </c>
      <c r="W63" s="59">
        <f>SUM(W50:W58)</f>
        <v>-80212987</v>
      </c>
      <c r="X63" s="59">
        <f>SUM(X50:X58)</f>
        <v>0</v>
      </c>
      <c r="Y63" s="59">
        <f>SUM(Y50:Y58)</f>
        <v>-80212987</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2"/>
  <sheetViews>
    <sheetView showGridLines="0" workbookViewId="0">
      <selection sqref="A1:I40"/>
    </sheetView>
  </sheetViews>
  <sheetFormatPr defaultColWidth="8.85546875" defaultRowHeight="14.25" x14ac:dyDescent="0.2"/>
  <cols>
    <col min="1" max="1" width="23.5703125" style="123" customWidth="1"/>
    <col min="2" max="2" width="13.140625" style="123" customWidth="1"/>
    <col min="3" max="3" width="12.28515625" style="123" bestFit="1" customWidth="1"/>
    <col min="4" max="4" width="13.85546875" style="123" customWidth="1"/>
    <col min="5" max="13" width="12.28515625" style="123" bestFit="1" customWidth="1"/>
    <col min="14" max="16384" width="8.85546875" style="123"/>
  </cols>
  <sheetData>
    <row r="1" spans="1:9" x14ac:dyDescent="0.2">
      <c r="A1" s="396" t="s">
        <v>592</v>
      </c>
      <c r="B1" s="398"/>
      <c r="C1" s="398"/>
      <c r="D1" s="398"/>
      <c r="E1" s="398"/>
      <c r="F1" s="398"/>
      <c r="G1" s="398"/>
      <c r="H1" s="398"/>
      <c r="I1" s="398"/>
    </row>
    <row r="2" spans="1:9" x14ac:dyDescent="0.2">
      <c r="A2" s="398"/>
      <c r="B2" s="398"/>
      <c r="C2" s="398"/>
      <c r="D2" s="398"/>
      <c r="E2" s="398"/>
      <c r="F2" s="398"/>
      <c r="G2" s="398"/>
      <c r="H2" s="398"/>
      <c r="I2" s="398"/>
    </row>
    <row r="3" spans="1:9" x14ac:dyDescent="0.2">
      <c r="A3" s="398"/>
      <c r="B3" s="398"/>
      <c r="C3" s="398"/>
      <c r="D3" s="398"/>
      <c r="E3" s="398"/>
      <c r="F3" s="398"/>
      <c r="G3" s="398"/>
      <c r="H3" s="398"/>
      <c r="I3" s="398"/>
    </row>
    <row r="4" spans="1:9" x14ac:dyDescent="0.2">
      <c r="A4" s="398"/>
      <c r="B4" s="398"/>
      <c r="C4" s="398"/>
      <c r="D4" s="398"/>
      <c r="E4" s="398"/>
      <c r="F4" s="398"/>
      <c r="G4" s="398"/>
      <c r="H4" s="398"/>
      <c r="I4" s="398"/>
    </row>
    <row r="5" spans="1:9" x14ac:dyDescent="0.2">
      <c r="A5" s="398"/>
      <c r="B5" s="398"/>
      <c r="C5" s="398"/>
      <c r="D5" s="398"/>
      <c r="E5" s="398"/>
      <c r="F5" s="398"/>
      <c r="G5" s="398"/>
      <c r="H5" s="398"/>
      <c r="I5" s="398"/>
    </row>
    <row r="6" spans="1:9" x14ac:dyDescent="0.2">
      <c r="A6" s="398"/>
      <c r="B6" s="398"/>
      <c r="C6" s="398"/>
      <c r="D6" s="398"/>
      <c r="E6" s="398"/>
      <c r="F6" s="398"/>
      <c r="G6" s="398"/>
      <c r="H6" s="398"/>
      <c r="I6" s="398"/>
    </row>
    <row r="7" spans="1:9" x14ac:dyDescent="0.2">
      <c r="A7" s="398"/>
      <c r="B7" s="398"/>
      <c r="C7" s="398"/>
      <c r="D7" s="398"/>
      <c r="E7" s="398"/>
      <c r="F7" s="398"/>
      <c r="G7" s="398"/>
      <c r="H7" s="398"/>
      <c r="I7" s="398"/>
    </row>
    <row r="8" spans="1:9" x14ac:dyDescent="0.2">
      <c r="A8" s="398"/>
      <c r="B8" s="398"/>
      <c r="C8" s="398"/>
      <c r="D8" s="398"/>
      <c r="E8" s="398"/>
      <c r="F8" s="398"/>
      <c r="G8" s="398"/>
      <c r="H8" s="398"/>
      <c r="I8" s="398"/>
    </row>
    <row r="9" spans="1:9" x14ac:dyDescent="0.2">
      <c r="A9" s="398"/>
      <c r="B9" s="398"/>
      <c r="C9" s="398"/>
      <c r="D9" s="398"/>
      <c r="E9" s="398"/>
      <c r="F9" s="398"/>
      <c r="G9" s="398"/>
      <c r="H9" s="398"/>
      <c r="I9" s="398"/>
    </row>
    <row r="10" spans="1:9" x14ac:dyDescent="0.2">
      <c r="A10" s="398"/>
      <c r="B10" s="398"/>
      <c r="C10" s="398"/>
      <c r="D10" s="398"/>
      <c r="E10" s="398"/>
      <c r="F10" s="398"/>
      <c r="G10" s="398"/>
      <c r="H10" s="398"/>
      <c r="I10" s="398"/>
    </row>
    <row r="11" spans="1:9" x14ac:dyDescent="0.2">
      <c r="A11" s="398"/>
      <c r="B11" s="398"/>
      <c r="C11" s="398"/>
      <c r="D11" s="398"/>
      <c r="E11" s="398"/>
      <c r="F11" s="398"/>
      <c r="G11" s="398"/>
      <c r="H11" s="398"/>
      <c r="I11" s="398"/>
    </row>
    <row r="12" spans="1:9" x14ac:dyDescent="0.2">
      <c r="A12" s="398"/>
      <c r="B12" s="398"/>
      <c r="C12" s="398"/>
      <c r="D12" s="398"/>
      <c r="E12" s="398"/>
      <c r="F12" s="398"/>
      <c r="G12" s="398"/>
      <c r="H12" s="398"/>
      <c r="I12" s="398"/>
    </row>
    <row r="13" spans="1:9" x14ac:dyDescent="0.2">
      <c r="A13" s="398"/>
      <c r="B13" s="398"/>
      <c r="C13" s="398"/>
      <c r="D13" s="398"/>
      <c r="E13" s="398"/>
      <c r="F13" s="398"/>
      <c r="G13" s="398"/>
      <c r="H13" s="398"/>
      <c r="I13" s="398"/>
    </row>
    <row r="14" spans="1:9" x14ac:dyDescent="0.2">
      <c r="A14" s="398"/>
      <c r="B14" s="398"/>
      <c r="C14" s="398"/>
      <c r="D14" s="398"/>
      <c r="E14" s="398"/>
      <c r="F14" s="398"/>
      <c r="G14" s="398"/>
      <c r="H14" s="398"/>
      <c r="I14" s="398"/>
    </row>
    <row r="15" spans="1:9" x14ac:dyDescent="0.2">
      <c r="A15" s="398"/>
      <c r="B15" s="398"/>
      <c r="C15" s="398"/>
      <c r="D15" s="398"/>
      <c r="E15" s="398"/>
      <c r="F15" s="398"/>
      <c r="G15" s="398"/>
      <c r="H15" s="398"/>
      <c r="I15" s="398"/>
    </row>
    <row r="16" spans="1:9" x14ac:dyDescent="0.2">
      <c r="A16" s="398"/>
      <c r="B16" s="398"/>
      <c r="C16" s="398"/>
      <c r="D16" s="398"/>
      <c r="E16" s="398"/>
      <c r="F16" s="398"/>
      <c r="G16" s="398"/>
      <c r="H16" s="398"/>
      <c r="I16" s="398"/>
    </row>
    <row r="17" spans="1:9" x14ac:dyDescent="0.2">
      <c r="A17" s="398"/>
      <c r="B17" s="398"/>
      <c r="C17" s="398"/>
      <c r="D17" s="398"/>
      <c r="E17" s="398"/>
      <c r="F17" s="398"/>
      <c r="G17" s="398"/>
      <c r="H17" s="398"/>
      <c r="I17" s="398"/>
    </row>
    <row r="18" spans="1:9" x14ac:dyDescent="0.2">
      <c r="A18" s="398"/>
      <c r="B18" s="398"/>
      <c r="C18" s="398"/>
      <c r="D18" s="398"/>
      <c r="E18" s="398"/>
      <c r="F18" s="398"/>
      <c r="G18" s="398"/>
      <c r="H18" s="398"/>
      <c r="I18" s="398"/>
    </row>
    <row r="19" spans="1:9" x14ac:dyDescent="0.2">
      <c r="A19" s="398"/>
      <c r="B19" s="398"/>
      <c r="C19" s="398"/>
      <c r="D19" s="398"/>
      <c r="E19" s="398"/>
      <c r="F19" s="398"/>
      <c r="G19" s="398"/>
      <c r="H19" s="398"/>
      <c r="I19" s="398"/>
    </row>
    <row r="20" spans="1:9" x14ac:dyDescent="0.2">
      <c r="A20" s="398"/>
      <c r="B20" s="398"/>
      <c r="C20" s="398"/>
      <c r="D20" s="398"/>
      <c r="E20" s="398"/>
      <c r="F20" s="398"/>
      <c r="G20" s="398"/>
      <c r="H20" s="398"/>
      <c r="I20" s="398"/>
    </row>
    <row r="21" spans="1:9" x14ac:dyDescent="0.2">
      <c r="A21" s="398"/>
      <c r="B21" s="398"/>
      <c r="C21" s="398"/>
      <c r="D21" s="398"/>
      <c r="E21" s="398"/>
      <c r="F21" s="398"/>
      <c r="G21" s="398"/>
      <c r="H21" s="398"/>
      <c r="I21" s="398"/>
    </row>
    <row r="22" spans="1:9" x14ac:dyDescent="0.2">
      <c r="A22" s="398"/>
      <c r="B22" s="398"/>
      <c r="C22" s="398"/>
      <c r="D22" s="398"/>
      <c r="E22" s="398"/>
      <c r="F22" s="398"/>
      <c r="G22" s="398"/>
      <c r="H22" s="398"/>
      <c r="I22" s="398"/>
    </row>
    <row r="23" spans="1:9" x14ac:dyDescent="0.2">
      <c r="A23" s="398"/>
      <c r="B23" s="398"/>
      <c r="C23" s="398"/>
      <c r="D23" s="398"/>
      <c r="E23" s="398"/>
      <c r="F23" s="398"/>
      <c r="G23" s="398"/>
      <c r="H23" s="398"/>
      <c r="I23" s="398"/>
    </row>
    <row r="24" spans="1:9" x14ac:dyDescent="0.2">
      <c r="A24" s="398"/>
      <c r="B24" s="398"/>
      <c r="C24" s="398"/>
      <c r="D24" s="398"/>
      <c r="E24" s="398"/>
      <c r="F24" s="398"/>
      <c r="G24" s="398"/>
      <c r="H24" s="398"/>
      <c r="I24" s="398"/>
    </row>
    <row r="25" spans="1:9" x14ac:dyDescent="0.2">
      <c r="A25" s="398"/>
      <c r="B25" s="398"/>
      <c r="C25" s="398"/>
      <c r="D25" s="398"/>
      <c r="E25" s="398"/>
      <c r="F25" s="398"/>
      <c r="G25" s="398"/>
      <c r="H25" s="398"/>
      <c r="I25" s="398"/>
    </row>
    <row r="26" spans="1:9" x14ac:dyDescent="0.2">
      <c r="A26" s="398"/>
      <c r="B26" s="398"/>
      <c r="C26" s="398"/>
      <c r="D26" s="398"/>
      <c r="E26" s="398"/>
      <c r="F26" s="398"/>
      <c r="G26" s="398"/>
      <c r="H26" s="398"/>
      <c r="I26" s="398"/>
    </row>
    <row r="27" spans="1:9" x14ac:dyDescent="0.2">
      <c r="A27" s="398"/>
      <c r="B27" s="398"/>
      <c r="C27" s="398"/>
      <c r="D27" s="398"/>
      <c r="E27" s="398"/>
      <c r="F27" s="398"/>
      <c r="G27" s="398"/>
      <c r="H27" s="398"/>
      <c r="I27" s="398"/>
    </row>
    <row r="28" spans="1:9" x14ac:dyDescent="0.2">
      <c r="A28" s="398"/>
      <c r="B28" s="398"/>
      <c r="C28" s="398"/>
      <c r="D28" s="398"/>
      <c r="E28" s="398"/>
      <c r="F28" s="398"/>
      <c r="G28" s="398"/>
      <c r="H28" s="398"/>
      <c r="I28" s="398"/>
    </row>
    <row r="29" spans="1:9" x14ac:dyDescent="0.2">
      <c r="A29" s="398"/>
      <c r="B29" s="398"/>
      <c r="C29" s="398"/>
      <c r="D29" s="398"/>
      <c r="E29" s="398"/>
      <c r="F29" s="398"/>
      <c r="G29" s="398"/>
      <c r="H29" s="398"/>
      <c r="I29" s="398"/>
    </row>
    <row r="30" spans="1:9" x14ac:dyDescent="0.2">
      <c r="A30" s="398"/>
      <c r="B30" s="398"/>
      <c r="C30" s="398"/>
      <c r="D30" s="398"/>
      <c r="E30" s="398"/>
      <c r="F30" s="398"/>
      <c r="G30" s="398"/>
      <c r="H30" s="398"/>
      <c r="I30" s="398"/>
    </row>
    <row r="31" spans="1:9" x14ac:dyDescent="0.2">
      <c r="A31" s="398"/>
      <c r="B31" s="398"/>
      <c r="C31" s="398"/>
      <c r="D31" s="398"/>
      <c r="E31" s="398"/>
      <c r="F31" s="398"/>
      <c r="G31" s="398"/>
      <c r="H31" s="398"/>
      <c r="I31" s="398"/>
    </row>
    <row r="32" spans="1:9" x14ac:dyDescent="0.2">
      <c r="A32" s="398"/>
      <c r="B32" s="398"/>
      <c r="C32" s="398"/>
      <c r="D32" s="398"/>
      <c r="E32" s="398"/>
      <c r="F32" s="398"/>
      <c r="G32" s="398"/>
      <c r="H32" s="398"/>
      <c r="I32" s="398"/>
    </row>
    <row r="33" spans="1:10" x14ac:dyDescent="0.2">
      <c r="A33" s="398"/>
      <c r="B33" s="398"/>
      <c r="C33" s="398"/>
      <c r="D33" s="398"/>
      <c r="E33" s="398"/>
      <c r="F33" s="398"/>
      <c r="G33" s="398"/>
      <c r="H33" s="398"/>
      <c r="I33" s="398"/>
    </row>
    <row r="34" spans="1:10" x14ac:dyDescent="0.2">
      <c r="A34" s="398"/>
      <c r="B34" s="398"/>
      <c r="C34" s="398"/>
      <c r="D34" s="398"/>
      <c r="E34" s="398"/>
      <c r="F34" s="398"/>
      <c r="G34" s="398"/>
      <c r="H34" s="398"/>
      <c r="I34" s="398"/>
    </row>
    <row r="35" spans="1:10" x14ac:dyDescent="0.2">
      <c r="A35" s="398"/>
      <c r="B35" s="398"/>
      <c r="C35" s="398"/>
      <c r="D35" s="398"/>
      <c r="E35" s="398"/>
      <c r="F35" s="398"/>
      <c r="G35" s="398"/>
      <c r="H35" s="398"/>
      <c r="I35" s="398"/>
    </row>
    <row r="36" spans="1:10" x14ac:dyDescent="0.2">
      <c r="A36" s="398"/>
      <c r="B36" s="398"/>
      <c r="C36" s="398"/>
      <c r="D36" s="398"/>
      <c r="E36" s="398"/>
      <c r="F36" s="398"/>
      <c r="G36" s="398"/>
      <c r="H36" s="398"/>
      <c r="I36" s="398"/>
    </row>
    <row r="37" spans="1:10" x14ac:dyDescent="0.2">
      <c r="A37" s="398"/>
      <c r="B37" s="398"/>
      <c r="C37" s="398"/>
      <c r="D37" s="398"/>
      <c r="E37" s="398"/>
      <c r="F37" s="398"/>
      <c r="G37" s="398"/>
      <c r="H37" s="398"/>
      <c r="I37" s="398"/>
    </row>
    <row r="38" spans="1:10" ht="63.75" customHeight="1" x14ac:dyDescent="0.2">
      <c r="A38" s="398"/>
      <c r="B38" s="398"/>
      <c r="C38" s="398"/>
      <c r="D38" s="398"/>
      <c r="E38" s="398"/>
      <c r="F38" s="398"/>
      <c r="G38" s="398"/>
      <c r="H38" s="398"/>
      <c r="I38" s="398"/>
    </row>
    <row r="39" spans="1:10" ht="170.25" customHeight="1" x14ac:dyDescent="0.2">
      <c r="A39" s="398"/>
      <c r="B39" s="398"/>
      <c r="C39" s="398"/>
      <c r="D39" s="398"/>
      <c r="E39" s="398"/>
      <c r="F39" s="398"/>
      <c r="G39" s="398"/>
      <c r="H39" s="398"/>
      <c r="I39" s="398"/>
    </row>
    <row r="40" spans="1:10" ht="409.5" customHeight="1" x14ac:dyDescent="0.2">
      <c r="A40" s="398"/>
      <c r="B40" s="398"/>
      <c r="C40" s="398"/>
      <c r="D40" s="398"/>
      <c r="E40" s="398"/>
      <c r="F40" s="398"/>
      <c r="G40" s="398"/>
      <c r="H40" s="398"/>
      <c r="I40" s="398"/>
    </row>
    <row r="42" spans="1:10" x14ac:dyDescent="0.2">
      <c r="A42" s="123" t="s">
        <v>549</v>
      </c>
    </row>
    <row r="43" spans="1:10" ht="28.5" customHeight="1" x14ac:dyDescent="0.2">
      <c r="A43" s="401" t="s">
        <v>581</v>
      </c>
      <c r="B43" s="401"/>
      <c r="C43" s="401"/>
      <c r="D43" s="401"/>
      <c r="E43" s="401"/>
      <c r="F43" s="401"/>
      <c r="G43" s="401"/>
      <c r="H43" s="401"/>
      <c r="I43" s="401"/>
      <c r="J43" s="401"/>
    </row>
    <row r="44" spans="1:10" ht="42.75" customHeight="1" x14ac:dyDescent="0.2">
      <c r="A44" s="396" t="s">
        <v>524</v>
      </c>
      <c r="B44" s="396"/>
      <c r="C44" s="396"/>
      <c r="D44" s="396"/>
      <c r="E44" s="396"/>
      <c r="F44" s="396"/>
      <c r="G44" s="396"/>
      <c r="H44" s="396"/>
      <c r="I44" s="396"/>
      <c r="J44" s="396"/>
    </row>
    <row r="45" spans="1:10" x14ac:dyDescent="0.2">
      <c r="A45" s="125" t="s">
        <v>550</v>
      </c>
      <c r="B45" s="125"/>
      <c r="C45" s="125"/>
      <c r="D45" s="125"/>
      <c r="E45" s="125"/>
      <c r="F45" s="125"/>
      <c r="G45" s="125"/>
      <c r="H45" s="125"/>
      <c r="I45" s="125"/>
      <c r="J45" s="125"/>
    </row>
    <row r="46" spans="1:10" ht="15.75" customHeight="1" x14ac:dyDescent="0.2">
      <c r="A46" s="123" t="s">
        <v>578</v>
      </c>
    </row>
    <row r="47" spans="1:10" ht="15.75" customHeight="1" x14ac:dyDescent="0.2">
      <c r="A47" s="130" t="s">
        <v>579</v>
      </c>
    </row>
    <row r="48" spans="1:10" x14ac:dyDescent="0.2">
      <c r="A48" s="125" t="s">
        <v>552</v>
      </c>
      <c r="B48" s="125"/>
      <c r="C48" s="125"/>
      <c r="D48" s="125"/>
      <c r="E48" s="125"/>
      <c r="F48" s="125"/>
      <c r="G48" s="125"/>
      <c r="H48" s="125"/>
      <c r="I48" s="125"/>
      <c r="J48" s="125"/>
    </row>
    <row r="49" spans="1:13" ht="30" customHeight="1" x14ac:dyDescent="0.2">
      <c r="A49" s="399" t="s">
        <v>586</v>
      </c>
      <c r="B49" s="399"/>
      <c r="C49" s="399"/>
      <c r="D49" s="399"/>
      <c r="E49" s="399"/>
      <c r="F49" s="399"/>
      <c r="G49" s="399"/>
      <c r="H49" s="399"/>
      <c r="I49" s="399"/>
      <c r="J49" s="399"/>
    </row>
    <row r="50" spans="1:13" x14ac:dyDescent="0.2">
      <c r="A50" s="125" t="s">
        <v>553</v>
      </c>
      <c r="B50" s="125"/>
      <c r="C50" s="125"/>
      <c r="D50" s="125"/>
      <c r="E50" s="125"/>
      <c r="F50" s="125"/>
      <c r="G50" s="125"/>
      <c r="H50" s="125"/>
      <c r="I50" s="125"/>
      <c r="J50" s="125"/>
    </row>
    <row r="51" spans="1:13" x14ac:dyDescent="0.2">
      <c r="A51" s="126" t="s">
        <v>580</v>
      </c>
      <c r="B51" s="125"/>
      <c r="C51" s="125"/>
      <c r="D51" s="125"/>
      <c r="E51" s="125"/>
      <c r="F51" s="125"/>
      <c r="G51" s="125"/>
      <c r="H51" s="125"/>
      <c r="I51" s="125"/>
      <c r="J51" s="125"/>
    </row>
    <row r="52" spans="1:13" x14ac:dyDescent="0.2">
      <c r="A52" s="125" t="s">
        <v>551</v>
      </c>
      <c r="B52" s="125"/>
      <c r="C52" s="125"/>
      <c r="D52" s="125"/>
      <c r="E52" s="125"/>
      <c r="F52" s="125"/>
      <c r="G52" s="125"/>
      <c r="H52" s="125"/>
      <c r="I52" s="125"/>
      <c r="J52" s="125"/>
    </row>
    <row r="53" spans="1:13" x14ac:dyDescent="0.2">
      <c r="A53" s="125"/>
      <c r="B53" s="125"/>
      <c r="C53" s="125"/>
      <c r="D53" s="125"/>
      <c r="E53" s="125"/>
      <c r="F53" s="125"/>
      <c r="G53" s="125"/>
      <c r="H53" s="125"/>
      <c r="I53" s="125"/>
      <c r="J53" s="125"/>
    </row>
    <row r="54" spans="1:13" s="155" customFormat="1" ht="15" x14ac:dyDescent="0.2">
      <c r="A54" s="159" t="s">
        <v>565</v>
      </c>
      <c r="B54" s="160"/>
      <c r="C54" s="160"/>
      <c r="D54" s="160"/>
      <c r="E54" s="160"/>
      <c r="F54" s="160"/>
      <c r="G54" s="160"/>
      <c r="H54" s="160"/>
      <c r="I54" s="160"/>
      <c r="J54" s="160"/>
      <c r="K54" s="160"/>
      <c r="L54" s="160"/>
      <c r="M54" s="161"/>
    </row>
    <row r="55" spans="1:13" s="155" customFormat="1" ht="15" x14ac:dyDescent="0.25">
      <c r="A55" s="162"/>
      <c r="B55" s="395" t="s">
        <v>542</v>
      </c>
      <c r="C55" s="395"/>
      <c r="D55" s="395" t="s">
        <v>543</v>
      </c>
      <c r="E55" s="395"/>
      <c r="F55" s="395" t="s">
        <v>544</v>
      </c>
      <c r="G55" s="395"/>
      <c r="H55" s="395" t="s">
        <v>545</v>
      </c>
      <c r="I55" s="395"/>
      <c r="J55" s="395" t="s">
        <v>546</v>
      </c>
      <c r="K55" s="395"/>
      <c r="L55" s="395" t="s">
        <v>534</v>
      </c>
      <c r="M55" s="395"/>
    </row>
    <row r="56" spans="1:13" s="155" customFormat="1" ht="15" x14ac:dyDescent="0.25">
      <c r="A56" s="163"/>
      <c r="B56" s="193" t="s">
        <v>593</v>
      </c>
      <c r="C56" s="193" t="s">
        <v>594</v>
      </c>
      <c r="D56" s="164" t="str">
        <f t="shared" ref="D56:I56" si="0">+B56</f>
        <v>31.12.2022</v>
      </c>
      <c r="E56" s="164" t="str">
        <f t="shared" si="0"/>
        <v>31.12.2021</v>
      </c>
      <c r="F56" s="164" t="str">
        <f t="shared" si="0"/>
        <v>31.12.2022</v>
      </c>
      <c r="G56" s="164" t="str">
        <f t="shared" si="0"/>
        <v>31.12.2021</v>
      </c>
      <c r="H56" s="164" t="str">
        <f t="shared" si="0"/>
        <v>31.12.2022</v>
      </c>
      <c r="I56" s="164" t="str">
        <f t="shared" si="0"/>
        <v>31.12.2021</v>
      </c>
      <c r="J56" s="164" t="str">
        <f>+H56</f>
        <v>31.12.2022</v>
      </c>
      <c r="K56" s="164" t="str">
        <f>+I56</f>
        <v>31.12.2021</v>
      </c>
      <c r="L56" s="164" t="str">
        <f>+H56</f>
        <v>31.12.2022</v>
      </c>
      <c r="M56" s="164" t="str">
        <f>+I56</f>
        <v>31.12.2021</v>
      </c>
    </row>
    <row r="57" spans="1:13" s="155" customFormat="1" ht="15" x14ac:dyDescent="0.25">
      <c r="A57" s="165"/>
      <c r="B57" s="165" t="s">
        <v>528</v>
      </c>
      <c r="C57" s="165" t="s">
        <v>528</v>
      </c>
      <c r="D57" s="165" t="s">
        <v>528</v>
      </c>
      <c r="E57" s="165" t="s">
        <v>528</v>
      </c>
      <c r="F57" s="165" t="s">
        <v>528</v>
      </c>
      <c r="G57" s="165" t="s">
        <v>528</v>
      </c>
      <c r="H57" s="165" t="s">
        <v>528</v>
      </c>
      <c r="I57" s="165" t="s">
        <v>528</v>
      </c>
      <c r="J57" s="165" t="s">
        <v>528</v>
      </c>
      <c r="K57" s="165" t="s">
        <v>528</v>
      </c>
      <c r="L57" s="165" t="s">
        <v>528</v>
      </c>
      <c r="M57" s="165" t="s">
        <v>528</v>
      </c>
    </row>
    <row r="58" spans="1:13" s="155" customFormat="1" ht="15" x14ac:dyDescent="0.25">
      <c r="A58" s="165"/>
      <c r="B58" s="165"/>
      <c r="C58" s="165"/>
      <c r="D58" s="165"/>
      <c r="E58" s="165"/>
      <c r="F58" s="166"/>
      <c r="G58" s="166"/>
      <c r="H58" s="165"/>
      <c r="I58" s="165"/>
      <c r="J58" s="165"/>
      <c r="K58" s="165"/>
      <c r="L58" s="165"/>
      <c r="M58" s="165"/>
    </row>
    <row r="59" spans="1:13" s="155" customFormat="1" ht="15" x14ac:dyDescent="0.2">
      <c r="A59" s="167" t="s">
        <v>547</v>
      </c>
      <c r="B59" s="183">
        <v>993657</v>
      </c>
      <c r="C59" s="177">
        <v>920767</v>
      </c>
      <c r="D59" s="183">
        <v>637594</v>
      </c>
      <c r="E59" s="177">
        <v>576430</v>
      </c>
      <c r="F59" s="177">
        <v>26794</v>
      </c>
      <c r="G59" s="177">
        <v>19715</v>
      </c>
      <c r="H59" s="177">
        <v>3302</v>
      </c>
      <c r="I59" s="177">
        <v>5714</v>
      </c>
      <c r="J59" s="177">
        <v>0</v>
      </c>
      <c r="K59" s="177">
        <v>0</v>
      </c>
      <c r="L59" s="184">
        <f>+J59+H59+F59+D59+B59</f>
        <v>1661347</v>
      </c>
      <c r="M59" s="184">
        <f>+K59+I59+G59+E59+C59</f>
        <v>1522626</v>
      </c>
    </row>
    <row r="60" spans="1:13" s="155" customFormat="1" ht="15" x14ac:dyDescent="0.2">
      <c r="A60" s="167" t="s">
        <v>548</v>
      </c>
      <c r="B60" s="183">
        <v>152401</v>
      </c>
      <c r="C60" s="177">
        <v>90899</v>
      </c>
      <c r="D60" s="183">
        <v>30799</v>
      </c>
      <c r="E60" s="177">
        <v>57937</v>
      </c>
      <c r="F60" s="177">
        <v>3246</v>
      </c>
      <c r="G60" s="177">
        <v>1238</v>
      </c>
      <c r="H60" s="177">
        <v>277</v>
      </c>
      <c r="I60" s="177">
        <v>435</v>
      </c>
      <c r="J60" s="177">
        <v>-41819</v>
      </c>
      <c r="K60" s="177">
        <v>-39965</v>
      </c>
      <c r="L60" s="184">
        <f>+J60+H60+F60+D60+B60</f>
        <v>144904</v>
      </c>
      <c r="M60" s="184">
        <f>+K60+I60+G60+E60+C60</f>
        <v>110544</v>
      </c>
    </row>
    <row r="61" spans="1:13" s="155" customFormat="1" x14ac:dyDescent="0.2"/>
    <row r="62" spans="1:13" s="155" customFormat="1" ht="15" x14ac:dyDescent="0.2">
      <c r="A62" s="168" t="s">
        <v>527</v>
      </c>
      <c r="C62" s="169"/>
      <c r="D62" s="169"/>
      <c r="E62" s="169"/>
      <c r="F62" s="169"/>
      <c r="G62" s="169"/>
      <c r="H62" s="169"/>
      <c r="I62" s="169"/>
      <c r="J62" s="169"/>
    </row>
    <row r="63" spans="1:13" s="155" customFormat="1" ht="15" x14ac:dyDescent="0.25">
      <c r="A63" s="169"/>
      <c r="B63" s="170"/>
      <c r="C63" s="171" t="str">
        <f>B56</f>
        <v>31.12.2022</v>
      </c>
      <c r="D63" s="171" t="str">
        <f>C56</f>
        <v>31.12.2021</v>
      </c>
      <c r="E63" s="169"/>
      <c r="F63" s="169"/>
      <c r="G63" s="169"/>
      <c r="H63" s="169"/>
      <c r="I63" s="169"/>
      <c r="J63" s="169"/>
    </row>
    <row r="64" spans="1:13" s="155" customFormat="1" ht="15" x14ac:dyDescent="0.25">
      <c r="A64" s="169"/>
      <c r="B64" s="170"/>
      <c r="C64" s="172" t="s">
        <v>528</v>
      </c>
      <c r="D64" s="172" t="s">
        <v>528</v>
      </c>
      <c r="E64" s="169"/>
      <c r="F64" s="169"/>
      <c r="G64" s="169"/>
      <c r="H64" s="169"/>
      <c r="I64" s="169"/>
      <c r="J64" s="169"/>
    </row>
    <row r="65" spans="1:14" s="155" customFormat="1" x14ac:dyDescent="0.2">
      <c r="A65" s="169"/>
      <c r="B65" s="170"/>
      <c r="C65" s="173"/>
      <c r="D65" s="173"/>
      <c r="E65" s="169"/>
      <c r="F65" s="169"/>
      <c r="G65" s="169"/>
      <c r="H65" s="169"/>
      <c r="I65" s="169"/>
      <c r="J65" s="169"/>
    </row>
    <row r="66" spans="1:14" s="155" customFormat="1" ht="15" thickBot="1" x14ac:dyDescent="0.25">
      <c r="A66" s="397" t="s">
        <v>529</v>
      </c>
      <c r="B66" s="397"/>
      <c r="C66" s="178">
        <v>1064615</v>
      </c>
      <c r="D66" s="185">
        <v>923776</v>
      </c>
      <c r="E66" s="169"/>
      <c r="F66" s="169"/>
      <c r="G66" s="169"/>
      <c r="H66" s="169"/>
      <c r="I66" s="169"/>
      <c r="J66" s="169"/>
    </row>
    <row r="67" spans="1:14" s="155" customFormat="1" x14ac:dyDescent="0.2">
      <c r="A67" s="169"/>
      <c r="B67" s="170"/>
      <c r="C67" s="174"/>
      <c r="D67" s="186"/>
      <c r="E67" s="169"/>
      <c r="F67" s="169"/>
      <c r="G67" s="169"/>
      <c r="H67" s="169"/>
      <c r="I67" s="169"/>
      <c r="J67" s="169"/>
    </row>
    <row r="68" spans="1:14" s="155" customFormat="1" ht="15" thickBot="1" x14ac:dyDescent="0.25">
      <c r="A68" s="397" t="s">
        <v>530</v>
      </c>
      <c r="B68" s="397"/>
      <c r="C68" s="178">
        <v>288539</v>
      </c>
      <c r="D68" s="185">
        <v>297668</v>
      </c>
      <c r="E68" s="169"/>
      <c r="F68" s="169"/>
      <c r="G68" s="169"/>
      <c r="H68" s="169"/>
      <c r="I68" s="169"/>
      <c r="J68" s="169"/>
    </row>
    <row r="69" spans="1:14" s="155" customFormat="1" x14ac:dyDescent="0.2">
      <c r="A69" s="169"/>
      <c r="B69" s="169"/>
      <c r="C69" s="169"/>
      <c r="D69" s="169"/>
      <c r="E69" s="169"/>
      <c r="F69" s="169"/>
      <c r="G69" s="169"/>
      <c r="H69" s="169"/>
      <c r="I69" s="169"/>
      <c r="J69" s="169"/>
    </row>
    <row r="70" spans="1:14" s="155" customFormat="1" ht="15" x14ac:dyDescent="0.2">
      <c r="A70" s="159" t="s">
        <v>531</v>
      </c>
      <c r="B70" s="169"/>
      <c r="C70" s="169"/>
      <c r="D70" s="169"/>
      <c r="E70" s="169"/>
      <c r="F70" s="169"/>
      <c r="G70" s="169"/>
      <c r="H70" s="169"/>
      <c r="I70" s="169"/>
      <c r="J70" s="169"/>
    </row>
    <row r="71" spans="1:14" s="155" customFormat="1" x14ac:dyDescent="0.2">
      <c r="A71" s="169"/>
      <c r="B71" s="169"/>
      <c r="C71" s="169"/>
      <c r="D71" s="169"/>
      <c r="E71" s="169"/>
      <c r="F71" s="169"/>
      <c r="G71" s="169"/>
      <c r="H71" s="169"/>
      <c r="I71" s="169"/>
      <c r="J71" s="169"/>
    </row>
    <row r="72" spans="1:14" s="155" customFormat="1" ht="15" x14ac:dyDescent="0.2">
      <c r="A72" s="169"/>
      <c r="B72" s="169"/>
      <c r="C72" s="175" t="str">
        <f>+C63</f>
        <v>31.12.2022</v>
      </c>
      <c r="D72" s="175">
        <v>44561</v>
      </c>
      <c r="E72" s="169"/>
      <c r="F72" s="169"/>
      <c r="G72" s="169"/>
      <c r="H72" s="169"/>
      <c r="I72" s="169"/>
      <c r="J72" s="169"/>
    </row>
    <row r="73" spans="1:14" s="155" customFormat="1" ht="15" x14ac:dyDescent="0.25">
      <c r="A73" s="169"/>
      <c r="B73" s="169"/>
      <c r="C73" s="172" t="s">
        <v>528</v>
      </c>
      <c r="D73" s="172" t="s">
        <v>528</v>
      </c>
      <c r="E73" s="169"/>
      <c r="F73" s="169"/>
      <c r="G73" s="169"/>
      <c r="H73" s="169"/>
      <c r="I73" s="169"/>
      <c r="J73" s="169"/>
    </row>
    <row r="74" spans="1:14" s="155" customFormat="1" x14ac:dyDescent="0.2">
      <c r="A74" s="169"/>
      <c r="B74" s="169"/>
      <c r="C74" s="169"/>
      <c r="D74" s="169"/>
      <c r="E74" s="169"/>
      <c r="F74" s="169"/>
      <c r="G74" s="169"/>
      <c r="H74" s="169"/>
      <c r="I74" s="169"/>
      <c r="J74" s="169"/>
    </row>
    <row r="75" spans="1:14" s="155" customFormat="1" ht="15" thickBot="1" x14ac:dyDescent="0.25">
      <c r="A75" s="400" t="s">
        <v>532</v>
      </c>
      <c r="B75" s="400"/>
      <c r="C75" s="178">
        <v>144466</v>
      </c>
      <c r="D75" s="178">
        <v>80178</v>
      </c>
      <c r="E75" s="169"/>
      <c r="F75" s="169"/>
      <c r="G75" s="169"/>
      <c r="H75" s="169"/>
      <c r="I75" s="169"/>
      <c r="J75" s="169"/>
    </row>
    <row r="76" spans="1:14" s="155" customFormat="1" x14ac:dyDescent="0.2">
      <c r="A76" s="169"/>
      <c r="B76" s="169"/>
      <c r="C76" s="174"/>
      <c r="D76" s="176"/>
      <c r="E76" s="169"/>
      <c r="F76" s="169"/>
      <c r="G76" s="169"/>
      <c r="H76" s="169"/>
      <c r="I76" s="169"/>
      <c r="J76" s="169"/>
    </row>
    <row r="77" spans="1:14" s="155" customFormat="1" x14ac:dyDescent="0.2">
      <c r="A77" s="400" t="s">
        <v>533</v>
      </c>
      <c r="B77" s="400"/>
      <c r="C77" s="178">
        <v>44977</v>
      </c>
      <c r="D77" s="178">
        <v>5797</v>
      </c>
      <c r="E77" s="169"/>
      <c r="F77" s="169"/>
      <c r="G77" s="169"/>
      <c r="H77" s="169"/>
      <c r="I77" s="169"/>
      <c r="J77" s="169"/>
    </row>
    <row r="78" spans="1:14" s="157" customFormat="1" x14ac:dyDescent="0.2">
      <c r="A78" s="158"/>
      <c r="B78" s="158"/>
      <c r="C78" s="169"/>
      <c r="D78" s="169"/>
      <c r="E78" s="169"/>
      <c r="F78" s="158"/>
      <c r="G78" s="158"/>
      <c r="H78" s="158"/>
      <c r="I78" s="158"/>
      <c r="J78" s="158"/>
    </row>
    <row r="79" spans="1:14" x14ac:dyDescent="0.2">
      <c r="A79" s="158"/>
      <c r="B79" s="158"/>
      <c r="C79" s="169"/>
      <c r="D79" s="169"/>
      <c r="E79" s="169"/>
      <c r="F79" s="158"/>
      <c r="G79" s="158"/>
      <c r="H79" s="158"/>
      <c r="I79" s="158"/>
      <c r="J79" s="158"/>
      <c r="K79" s="157"/>
      <c r="L79" s="157"/>
      <c r="M79" s="157"/>
      <c r="N79" s="157"/>
    </row>
    <row r="80" spans="1:14" x14ac:dyDescent="0.2">
      <c r="A80" s="125" t="s">
        <v>393</v>
      </c>
      <c r="B80" s="125"/>
      <c r="C80" s="125"/>
      <c r="D80" s="125"/>
      <c r="E80" s="125"/>
      <c r="F80" s="125"/>
      <c r="G80" s="125"/>
      <c r="H80" s="125"/>
      <c r="I80" s="125"/>
      <c r="J80" s="125"/>
    </row>
    <row r="81" spans="1:15" ht="29.25" customHeight="1" x14ac:dyDescent="0.2">
      <c r="A81" s="396" t="s">
        <v>525</v>
      </c>
      <c r="B81" s="396"/>
      <c r="C81" s="396"/>
      <c r="D81" s="396"/>
      <c r="E81" s="396"/>
      <c r="F81" s="396"/>
      <c r="G81" s="396"/>
      <c r="H81" s="396"/>
      <c r="I81" s="396"/>
      <c r="J81" s="396"/>
    </row>
    <row r="82" spans="1:15" x14ac:dyDescent="0.2">
      <c r="A82" s="125" t="s">
        <v>394</v>
      </c>
      <c r="B82" s="125"/>
      <c r="C82" s="125"/>
      <c r="D82" s="125"/>
      <c r="E82" s="125"/>
      <c r="F82" s="125"/>
      <c r="G82" s="125"/>
      <c r="H82" s="125"/>
      <c r="I82" s="125"/>
      <c r="J82" s="125"/>
    </row>
    <row r="83" spans="1:15" x14ac:dyDescent="0.2">
      <c r="A83" s="126" t="s">
        <v>566</v>
      </c>
      <c r="B83" s="126"/>
      <c r="C83" s="126"/>
      <c r="D83" s="126"/>
      <c r="E83" s="126"/>
      <c r="F83" s="126"/>
      <c r="G83" s="126"/>
      <c r="H83" s="126"/>
      <c r="I83" s="126"/>
      <c r="J83" s="126"/>
    </row>
    <row r="84" spans="1:15" x14ac:dyDescent="0.2">
      <c r="A84" s="125" t="s">
        <v>395</v>
      </c>
      <c r="B84" s="125"/>
      <c r="C84" s="125"/>
      <c r="D84" s="125"/>
      <c r="E84" s="125"/>
      <c r="F84" s="125"/>
      <c r="G84" s="125"/>
      <c r="H84" s="125"/>
      <c r="I84" s="125"/>
      <c r="J84" s="125"/>
    </row>
    <row r="85" spans="1:15" ht="32.25" customHeight="1" x14ac:dyDescent="0.2">
      <c r="A85" s="396" t="s">
        <v>526</v>
      </c>
      <c r="B85" s="396"/>
      <c r="C85" s="396"/>
      <c r="D85" s="396"/>
      <c r="E85" s="396"/>
      <c r="F85" s="396"/>
      <c r="G85" s="396"/>
      <c r="H85" s="396"/>
      <c r="I85" s="396"/>
      <c r="J85" s="396"/>
    </row>
    <row r="86" spans="1:15" x14ac:dyDescent="0.2">
      <c r="A86" s="125" t="s">
        <v>396</v>
      </c>
      <c r="B86" s="125"/>
      <c r="C86" s="125"/>
      <c r="D86" s="125"/>
      <c r="E86" s="125"/>
      <c r="F86" s="125"/>
      <c r="G86" s="125"/>
      <c r="H86" s="125"/>
      <c r="I86" s="125"/>
      <c r="J86" s="125"/>
    </row>
    <row r="87" spans="1:15" x14ac:dyDescent="0.2">
      <c r="A87" s="126" t="s">
        <v>567</v>
      </c>
      <c r="B87" s="125"/>
      <c r="C87" s="125"/>
      <c r="D87" s="125"/>
      <c r="E87" s="125"/>
      <c r="F87" s="125"/>
      <c r="G87" s="125"/>
      <c r="H87" s="125"/>
      <c r="I87" s="125"/>
      <c r="J87" s="125"/>
    </row>
    <row r="88" spans="1:15" x14ac:dyDescent="0.2">
      <c r="A88" s="125" t="s">
        <v>557</v>
      </c>
      <c r="B88" s="125"/>
      <c r="C88" s="125"/>
      <c r="D88" s="125"/>
      <c r="E88" s="125"/>
      <c r="F88" s="125"/>
      <c r="G88" s="125"/>
      <c r="H88" s="125"/>
      <c r="I88" s="125"/>
      <c r="J88" s="125"/>
    </row>
    <row r="89" spans="1:15" x14ac:dyDescent="0.2">
      <c r="A89" s="396" t="s">
        <v>554</v>
      </c>
      <c r="B89" s="396"/>
      <c r="C89" s="396"/>
      <c r="D89" s="396"/>
      <c r="E89" s="396"/>
      <c r="F89" s="396"/>
      <c r="G89" s="396"/>
      <c r="H89" s="396"/>
      <c r="I89" s="396"/>
      <c r="J89" s="396"/>
    </row>
    <row r="90" spans="1:15" x14ac:dyDescent="0.2">
      <c r="A90" s="396" t="s">
        <v>535</v>
      </c>
      <c r="B90" s="396"/>
      <c r="C90" s="396"/>
      <c r="D90" s="396"/>
      <c r="E90" s="396"/>
      <c r="F90" s="396"/>
      <c r="G90" s="396"/>
      <c r="H90" s="396"/>
      <c r="I90" s="396"/>
      <c r="J90" s="396"/>
    </row>
    <row r="91" spans="1:15" x14ac:dyDescent="0.2">
      <c r="A91" s="125" t="s">
        <v>558</v>
      </c>
      <c r="B91" s="125"/>
      <c r="C91" s="125"/>
      <c r="D91" s="125"/>
      <c r="E91" s="125"/>
      <c r="F91" s="125"/>
      <c r="G91" s="125"/>
      <c r="H91" s="125"/>
      <c r="I91" s="125"/>
      <c r="J91" s="125"/>
    </row>
    <row r="92" spans="1:15" s="157" customFormat="1" x14ac:dyDescent="0.2">
      <c r="A92" s="156" t="s">
        <v>600</v>
      </c>
      <c r="B92" s="156"/>
      <c r="C92" s="156"/>
      <c r="D92" s="156"/>
      <c r="E92" s="156"/>
      <c r="F92" s="156"/>
      <c r="G92" s="156"/>
      <c r="H92" s="156"/>
      <c r="I92" s="156"/>
      <c r="J92" s="156"/>
      <c r="K92" s="123"/>
      <c r="L92" s="123"/>
      <c r="M92" s="123"/>
      <c r="N92" s="123"/>
      <c r="O92" s="123"/>
    </row>
    <row r="93" spans="1:15" s="157" customFormat="1" x14ac:dyDescent="0.2">
      <c r="A93" s="156" t="s">
        <v>559</v>
      </c>
      <c r="B93" s="156"/>
      <c r="C93" s="156"/>
      <c r="D93" s="156"/>
      <c r="E93" s="156"/>
      <c r="F93" s="156"/>
      <c r="G93" s="156"/>
      <c r="H93" s="156"/>
      <c r="I93" s="156"/>
      <c r="J93" s="156"/>
      <c r="K93" s="123"/>
      <c r="L93" s="123"/>
      <c r="M93" s="123"/>
      <c r="N93" s="123"/>
      <c r="O93" s="123"/>
    </row>
    <row r="94" spans="1:15" s="157" customFormat="1" x14ac:dyDescent="0.2">
      <c r="A94" s="156" t="s">
        <v>536</v>
      </c>
      <c r="K94" s="123"/>
      <c r="L94" s="123"/>
      <c r="M94" s="123"/>
      <c r="N94" s="123"/>
      <c r="O94" s="123"/>
    </row>
    <row r="95" spans="1:15" s="157" customFormat="1" x14ac:dyDescent="0.2">
      <c r="A95" s="156" t="s">
        <v>560</v>
      </c>
      <c r="K95" s="123"/>
      <c r="L95" s="123"/>
      <c r="M95" s="123"/>
      <c r="N95" s="123"/>
      <c r="O95" s="123"/>
    </row>
    <row r="96" spans="1:15" s="157" customFormat="1" ht="27.75" customHeight="1" x14ac:dyDescent="0.2">
      <c r="A96" s="396" t="s">
        <v>595</v>
      </c>
      <c r="B96" s="396"/>
      <c r="C96" s="396"/>
      <c r="D96" s="396"/>
      <c r="E96" s="396"/>
      <c r="F96" s="396"/>
      <c r="G96" s="396"/>
      <c r="H96" s="396"/>
      <c r="I96" s="396"/>
      <c r="J96" s="396"/>
      <c r="K96" s="123"/>
      <c r="L96" s="123"/>
      <c r="M96" s="123"/>
      <c r="N96" s="123"/>
      <c r="O96" s="123"/>
    </row>
    <row r="97" spans="1:15" s="157" customFormat="1" ht="27.75" customHeight="1" thickBot="1" x14ac:dyDescent="0.3">
      <c r="A97" s="188"/>
      <c r="B97" s="187"/>
      <c r="C97" s="187"/>
      <c r="D97" s="194" t="s">
        <v>528</v>
      </c>
      <c r="E97" s="188"/>
      <c r="F97" s="188"/>
      <c r="G97" s="188"/>
      <c r="H97" s="188"/>
      <c r="I97" s="188"/>
      <c r="J97" s="188"/>
      <c r="K97" s="123"/>
      <c r="L97" s="123"/>
      <c r="M97" s="123"/>
      <c r="N97" s="123"/>
      <c r="O97" s="123"/>
    </row>
    <row r="98" spans="1:15" s="157" customFormat="1" ht="27.75" customHeight="1" x14ac:dyDescent="0.2">
      <c r="A98" s="188"/>
      <c r="B98" s="393" t="s">
        <v>596</v>
      </c>
      <c r="C98" s="393"/>
      <c r="D98" s="195">
        <v>8397</v>
      </c>
      <c r="E98" s="188"/>
      <c r="F98" s="188"/>
      <c r="G98" s="188"/>
      <c r="H98" s="188"/>
      <c r="I98" s="188"/>
      <c r="J98" s="188"/>
      <c r="K98" s="123"/>
      <c r="L98" s="123"/>
      <c r="M98" s="123"/>
      <c r="N98" s="123"/>
      <c r="O98" s="123"/>
    </row>
    <row r="99" spans="1:15" s="157" customFormat="1" ht="27.75" customHeight="1" thickBot="1" x14ac:dyDescent="0.25">
      <c r="A99" s="188"/>
      <c r="B99" s="393" t="s">
        <v>597</v>
      </c>
      <c r="C99" s="393"/>
      <c r="D99" s="196">
        <v>12555</v>
      </c>
      <c r="E99" s="188"/>
      <c r="F99" s="188"/>
      <c r="G99" s="188"/>
      <c r="H99" s="188"/>
      <c r="I99" s="188"/>
      <c r="J99" s="188"/>
      <c r="K99" s="123"/>
      <c r="L99" s="123"/>
      <c r="M99" s="123"/>
      <c r="N99" s="123"/>
      <c r="O99" s="123"/>
    </row>
    <row r="100" spans="1:15" s="157" customFormat="1" ht="27.75" customHeight="1" x14ac:dyDescent="0.2">
      <c r="A100" s="188"/>
      <c r="B100" s="393" t="s">
        <v>598</v>
      </c>
      <c r="C100" s="393"/>
      <c r="D100" s="197">
        <v>12555</v>
      </c>
      <c r="E100" s="188"/>
      <c r="F100" s="188"/>
      <c r="G100" s="188"/>
      <c r="H100" s="188"/>
      <c r="I100" s="188"/>
      <c r="J100" s="188"/>
      <c r="K100" s="123"/>
      <c r="L100" s="123"/>
      <c r="M100" s="123"/>
      <c r="N100" s="123"/>
      <c r="O100" s="123"/>
    </row>
    <row r="101" spans="1:15" s="157" customFormat="1" ht="27.75" customHeight="1" thickBot="1" x14ac:dyDescent="0.25">
      <c r="A101" s="188"/>
      <c r="B101" s="393" t="s">
        <v>599</v>
      </c>
      <c r="C101" s="393"/>
      <c r="D101" s="196">
        <v>19763</v>
      </c>
      <c r="E101" s="188"/>
      <c r="F101" s="188"/>
      <c r="G101" s="188"/>
      <c r="H101" s="188"/>
      <c r="I101" s="188"/>
      <c r="J101" s="188"/>
      <c r="K101" s="123"/>
      <c r="L101" s="123"/>
      <c r="M101" s="123"/>
      <c r="N101" s="123"/>
      <c r="O101" s="123"/>
    </row>
    <row r="102" spans="1:15" ht="15.75" customHeight="1" x14ac:dyDescent="0.2">
      <c r="A102" s="151" t="s">
        <v>561</v>
      </c>
      <c r="B102" s="152"/>
      <c r="C102" s="152"/>
      <c r="D102" s="153"/>
      <c r="E102" s="151"/>
      <c r="F102" s="151"/>
      <c r="G102" s="151"/>
      <c r="H102" s="151"/>
      <c r="I102" s="151"/>
      <c r="J102" s="151"/>
      <c r="K102" s="127"/>
    </row>
    <row r="103" spans="1:15" ht="15" x14ac:dyDescent="0.25">
      <c r="A103" s="396" t="s">
        <v>537</v>
      </c>
      <c r="B103" s="396"/>
      <c r="C103" s="396"/>
      <c r="D103" s="396"/>
      <c r="E103" s="396"/>
      <c r="F103" s="396"/>
      <c r="G103" s="396"/>
      <c r="H103" s="396"/>
      <c r="I103" s="396"/>
      <c r="J103" s="396"/>
      <c r="K103" s="127"/>
      <c r="L103" s="124"/>
    </row>
    <row r="104" spans="1:15" ht="15" x14ac:dyDescent="0.25">
      <c r="A104" s="125" t="s">
        <v>562</v>
      </c>
      <c r="B104" s="125"/>
      <c r="C104" s="125"/>
      <c r="D104" s="125"/>
      <c r="E104" s="125"/>
      <c r="F104" s="125"/>
      <c r="G104" s="125"/>
      <c r="H104" s="125"/>
      <c r="I104" s="125"/>
      <c r="J104" s="125"/>
      <c r="K104" s="127"/>
      <c r="L104" s="124"/>
    </row>
    <row r="105" spans="1:15" ht="15" x14ac:dyDescent="0.25">
      <c r="A105" s="396" t="s">
        <v>538</v>
      </c>
      <c r="B105" s="396"/>
      <c r="C105" s="396"/>
      <c r="D105" s="396"/>
      <c r="E105" s="396"/>
      <c r="F105" s="396"/>
      <c r="G105" s="396"/>
      <c r="H105" s="396"/>
      <c r="I105" s="396"/>
      <c r="J105" s="396"/>
      <c r="K105" s="127"/>
      <c r="L105" s="124"/>
    </row>
    <row r="106" spans="1:15" ht="15" x14ac:dyDescent="0.25">
      <c r="A106" s="125" t="s">
        <v>563</v>
      </c>
      <c r="B106" s="125"/>
      <c r="C106" s="125"/>
      <c r="D106" s="125"/>
      <c r="E106" s="125"/>
      <c r="F106" s="125"/>
      <c r="G106" s="125"/>
      <c r="H106" s="125"/>
      <c r="I106" s="125"/>
      <c r="J106" s="125"/>
      <c r="K106" s="127"/>
      <c r="L106" s="124"/>
    </row>
    <row r="107" spans="1:15" ht="15" x14ac:dyDescent="0.25">
      <c r="A107" s="396" t="s">
        <v>539</v>
      </c>
      <c r="B107" s="396"/>
      <c r="C107" s="396"/>
      <c r="D107" s="396"/>
      <c r="E107" s="396"/>
      <c r="F107" s="396"/>
      <c r="G107" s="396"/>
      <c r="H107" s="396"/>
      <c r="I107" s="396"/>
      <c r="J107" s="396"/>
      <c r="K107" s="127"/>
      <c r="L107" s="124"/>
    </row>
    <row r="108" spans="1:15" ht="15" x14ac:dyDescent="0.25">
      <c r="A108" s="125" t="s">
        <v>568</v>
      </c>
      <c r="B108" s="125"/>
      <c r="C108" s="125"/>
      <c r="D108" s="125"/>
      <c r="E108" s="125"/>
      <c r="F108" s="125"/>
      <c r="G108" s="125"/>
      <c r="H108" s="125"/>
      <c r="I108" s="125"/>
      <c r="J108" s="125"/>
      <c r="K108" s="127"/>
      <c r="L108" s="124"/>
    </row>
    <row r="109" spans="1:15" ht="15" x14ac:dyDescent="0.25">
      <c r="A109" s="396" t="s">
        <v>540</v>
      </c>
      <c r="B109" s="396"/>
      <c r="C109" s="396"/>
      <c r="D109" s="396"/>
      <c r="E109" s="396"/>
      <c r="F109" s="396"/>
      <c r="G109" s="396"/>
      <c r="H109" s="396"/>
      <c r="I109" s="396"/>
      <c r="J109" s="396"/>
      <c r="K109" s="127"/>
      <c r="L109" s="124"/>
    </row>
    <row r="110" spans="1:15" ht="15" x14ac:dyDescent="0.25">
      <c r="A110" s="125" t="s">
        <v>569</v>
      </c>
      <c r="B110" s="125"/>
      <c r="C110" s="125"/>
      <c r="D110" s="125"/>
      <c r="E110" s="125"/>
      <c r="F110" s="125"/>
      <c r="G110" s="125"/>
      <c r="H110" s="125"/>
      <c r="I110" s="125"/>
      <c r="J110" s="125"/>
      <c r="K110" s="127"/>
      <c r="L110" s="124"/>
    </row>
    <row r="111" spans="1:15" ht="44.25" customHeight="1" x14ac:dyDescent="0.2">
      <c r="A111" s="396" t="s">
        <v>572</v>
      </c>
      <c r="B111" s="396"/>
      <c r="C111" s="396"/>
      <c r="D111" s="396"/>
      <c r="E111" s="396"/>
      <c r="F111" s="396"/>
      <c r="G111" s="396"/>
      <c r="H111" s="396"/>
      <c r="I111" s="396"/>
      <c r="J111" s="396"/>
      <c r="K111" s="127"/>
    </row>
    <row r="112" spans="1:15" x14ac:dyDescent="0.2">
      <c r="A112" s="125" t="s">
        <v>564</v>
      </c>
      <c r="B112" s="125"/>
      <c r="C112" s="125"/>
      <c r="D112" s="125"/>
      <c r="E112" s="125"/>
      <c r="F112" s="125"/>
      <c r="G112" s="125"/>
      <c r="H112" s="125"/>
      <c r="I112" s="125"/>
      <c r="J112" s="125"/>
      <c r="K112" s="127"/>
    </row>
    <row r="113" spans="1:11" x14ac:dyDescent="0.2">
      <c r="A113" s="128" t="s">
        <v>573</v>
      </c>
      <c r="B113" s="125"/>
      <c r="C113" s="125"/>
      <c r="D113" s="125"/>
      <c r="E113" s="125"/>
      <c r="F113" s="125"/>
      <c r="G113" s="125"/>
      <c r="H113" s="125"/>
      <c r="I113" s="125"/>
      <c r="J113" s="125"/>
      <c r="K113" s="127"/>
    </row>
    <row r="114" spans="1:11" x14ac:dyDescent="0.2">
      <c r="A114" s="125" t="s">
        <v>575</v>
      </c>
      <c r="B114" s="127"/>
      <c r="C114" s="127"/>
      <c r="D114" s="127"/>
      <c r="E114" s="127"/>
      <c r="F114" s="127"/>
      <c r="G114" s="127"/>
      <c r="H114" s="127"/>
      <c r="I114" s="127"/>
      <c r="J114" s="127"/>
      <c r="K114" s="127"/>
    </row>
    <row r="115" spans="1:11" ht="30.75" customHeight="1" x14ac:dyDescent="0.2">
      <c r="A115" s="396" t="s">
        <v>577</v>
      </c>
      <c r="B115" s="396"/>
      <c r="C115" s="396"/>
      <c r="D115" s="396"/>
      <c r="E115" s="396"/>
      <c r="F115" s="396"/>
      <c r="G115" s="396"/>
      <c r="H115" s="396"/>
      <c r="I115" s="396"/>
      <c r="J115" s="396"/>
      <c r="K115" s="127"/>
    </row>
    <row r="116" spans="1:11" x14ac:dyDescent="0.2">
      <c r="A116" s="125" t="s">
        <v>574</v>
      </c>
      <c r="B116" s="127"/>
      <c r="C116" s="127"/>
      <c r="D116" s="127"/>
      <c r="E116" s="127"/>
      <c r="F116" s="127"/>
      <c r="G116" s="127"/>
      <c r="H116" s="127"/>
      <c r="I116" s="127"/>
      <c r="J116" s="127"/>
      <c r="K116" s="127"/>
    </row>
    <row r="117" spans="1:11" x14ac:dyDescent="0.2">
      <c r="A117" s="396" t="s">
        <v>541</v>
      </c>
      <c r="B117" s="396"/>
      <c r="C117" s="396"/>
      <c r="D117" s="396"/>
      <c r="E117" s="396"/>
      <c r="F117" s="396"/>
      <c r="G117" s="396"/>
      <c r="H117" s="396"/>
      <c r="I117" s="396"/>
      <c r="J117" s="396"/>
      <c r="K117" s="127"/>
    </row>
    <row r="118" spans="1:11" x14ac:dyDescent="0.2">
      <c r="A118" s="127"/>
      <c r="B118" s="127"/>
      <c r="C118" s="127"/>
      <c r="D118" s="127"/>
      <c r="E118" s="127"/>
      <c r="F118" s="127"/>
      <c r="G118" s="127"/>
      <c r="H118" s="127"/>
      <c r="I118" s="127"/>
      <c r="J118" s="127"/>
      <c r="K118" s="127"/>
    </row>
    <row r="119" spans="1:11" ht="30" customHeight="1" x14ac:dyDescent="0.2">
      <c r="A119" s="396" t="s">
        <v>576</v>
      </c>
      <c r="B119" s="396"/>
      <c r="C119" s="396"/>
      <c r="D119" s="396"/>
      <c r="E119" s="396"/>
      <c r="F119" s="396"/>
      <c r="G119" s="396"/>
      <c r="H119" s="396"/>
      <c r="I119" s="396"/>
      <c r="J119" s="396"/>
      <c r="K119" s="127"/>
    </row>
    <row r="121" spans="1:11" ht="15" x14ac:dyDescent="0.25">
      <c r="A121" s="129" t="s">
        <v>555</v>
      </c>
    </row>
    <row r="122" spans="1:11" ht="52.5" customHeight="1" x14ac:dyDescent="0.2">
      <c r="A122" s="402" t="s">
        <v>585</v>
      </c>
      <c r="B122" s="402"/>
      <c r="C122" s="402"/>
      <c r="D122" s="402"/>
      <c r="E122" s="402"/>
      <c r="F122" s="402"/>
      <c r="G122" s="402"/>
      <c r="H122" s="402"/>
      <c r="I122" s="402"/>
      <c r="J122" s="179"/>
      <c r="K122" s="179"/>
    </row>
    <row r="123" spans="1:11" ht="48" customHeight="1" x14ac:dyDescent="0.2">
      <c r="A123" s="396" t="s">
        <v>601</v>
      </c>
      <c r="B123" s="396"/>
      <c r="C123" s="396"/>
      <c r="D123" s="396"/>
      <c r="E123" s="396"/>
      <c r="F123" s="396"/>
      <c r="G123" s="396"/>
      <c r="H123" s="396"/>
      <c r="I123" s="396"/>
      <c r="J123" s="179"/>
      <c r="K123" s="179"/>
    </row>
    <row r="124" spans="1:11" ht="37.5" customHeight="1" x14ac:dyDescent="0.2">
      <c r="A124" s="402" t="s">
        <v>570</v>
      </c>
      <c r="B124" s="402"/>
      <c r="C124" s="402"/>
      <c r="D124" s="402"/>
      <c r="E124" s="402"/>
      <c r="F124" s="402"/>
      <c r="G124" s="402"/>
      <c r="H124" s="402"/>
      <c r="I124" s="402"/>
      <c r="J124" s="179"/>
      <c r="K124" s="156"/>
    </row>
    <row r="125" spans="1:11" ht="37.5" customHeight="1" x14ac:dyDescent="0.2">
      <c r="A125" s="402" t="s">
        <v>587</v>
      </c>
      <c r="B125" s="402"/>
      <c r="C125" s="402"/>
      <c r="D125" s="402"/>
      <c r="E125" s="402"/>
      <c r="F125" s="402"/>
      <c r="G125" s="402"/>
      <c r="H125" s="402"/>
      <c r="I125" s="402"/>
      <c r="J125" s="402"/>
      <c r="K125" s="156"/>
    </row>
    <row r="126" spans="1:11" ht="45.75" customHeight="1" x14ac:dyDescent="0.2">
      <c r="A126" s="402" t="s">
        <v>589</v>
      </c>
      <c r="B126" s="402"/>
      <c r="C126" s="402"/>
      <c r="D126" s="402"/>
      <c r="E126" s="402"/>
      <c r="F126" s="402"/>
      <c r="G126" s="402"/>
      <c r="H126" s="402"/>
      <c r="I126" s="402"/>
      <c r="J126" s="179"/>
      <c r="K126" s="156"/>
    </row>
    <row r="127" spans="1:11" ht="44.25" customHeight="1" x14ac:dyDescent="0.2">
      <c r="A127" s="402" t="s">
        <v>584</v>
      </c>
      <c r="B127" s="402"/>
      <c r="C127" s="402"/>
      <c r="D127" s="402"/>
      <c r="E127" s="402"/>
      <c r="F127" s="402"/>
      <c r="G127" s="402"/>
      <c r="H127" s="402"/>
      <c r="I127" s="402"/>
      <c r="J127" s="179"/>
      <c r="K127" s="156"/>
    </row>
    <row r="128" spans="1:11" ht="35.25" customHeight="1" x14ac:dyDescent="0.2">
      <c r="A128" s="402" t="s">
        <v>583</v>
      </c>
      <c r="B128" s="402"/>
      <c r="C128" s="402"/>
      <c r="D128" s="402"/>
      <c r="E128" s="402"/>
      <c r="F128" s="402"/>
      <c r="G128" s="402"/>
      <c r="H128" s="402"/>
      <c r="I128" s="402"/>
      <c r="J128" s="157"/>
      <c r="K128" s="157"/>
    </row>
    <row r="129" spans="1:12" ht="35.25" customHeight="1" x14ac:dyDescent="0.2">
      <c r="A129" s="396" t="s">
        <v>588</v>
      </c>
      <c r="B129" s="396"/>
      <c r="C129" s="396"/>
      <c r="D129" s="396"/>
      <c r="E129" s="396"/>
      <c r="F129" s="396"/>
      <c r="G129" s="396"/>
      <c r="H129" s="396"/>
      <c r="I129" s="396"/>
      <c r="J129" s="396"/>
      <c r="K129" s="157"/>
    </row>
    <row r="130" spans="1:12" x14ac:dyDescent="0.2">
      <c r="A130" s="157"/>
      <c r="B130" s="157"/>
      <c r="C130" s="157"/>
      <c r="D130" s="157"/>
      <c r="E130" s="157"/>
      <c r="F130" s="157"/>
      <c r="G130" s="157"/>
      <c r="H130" s="157"/>
      <c r="I130" s="157"/>
      <c r="J130" s="157"/>
      <c r="K130" s="157"/>
      <c r="L130" s="157"/>
    </row>
    <row r="131" spans="1:12" ht="15" x14ac:dyDescent="0.25">
      <c r="A131" s="180" t="s">
        <v>556</v>
      </c>
      <c r="B131" s="157"/>
      <c r="C131" s="157"/>
      <c r="D131" s="157"/>
      <c r="E131" s="157"/>
      <c r="F131" s="157"/>
      <c r="G131" s="157"/>
      <c r="H131" s="157"/>
      <c r="I131" s="157"/>
      <c r="J131" s="157"/>
      <c r="K131" s="157"/>
      <c r="L131" s="157"/>
    </row>
    <row r="132" spans="1:12" ht="45" customHeight="1" x14ac:dyDescent="0.2">
      <c r="A132" s="394" t="s">
        <v>571</v>
      </c>
      <c r="B132" s="394"/>
      <c r="C132" s="394"/>
      <c r="D132" s="394"/>
      <c r="E132" s="394"/>
      <c r="F132" s="394"/>
      <c r="G132" s="394"/>
      <c r="H132" s="394"/>
      <c r="I132" s="394"/>
      <c r="J132" s="394"/>
      <c r="K132" s="394"/>
      <c r="L132" s="157"/>
    </row>
  </sheetData>
  <mergeCells count="40">
    <mergeCell ref="A122:I122"/>
    <mergeCell ref="A125:J125"/>
    <mergeCell ref="A123:I123"/>
    <mergeCell ref="A1:I40"/>
    <mergeCell ref="A44:J44"/>
    <mergeCell ref="A49:J49"/>
    <mergeCell ref="A81:J81"/>
    <mergeCell ref="H55:I55"/>
    <mergeCell ref="J55:K55"/>
    <mergeCell ref="A68:B68"/>
    <mergeCell ref="A75:B75"/>
    <mergeCell ref="A77:B77"/>
    <mergeCell ref="A43:J43"/>
    <mergeCell ref="A89:J89"/>
    <mergeCell ref="A90:J90"/>
    <mergeCell ref="A96:J96"/>
    <mergeCell ref="A103:J103"/>
    <mergeCell ref="A105:J105"/>
    <mergeCell ref="L55:M55"/>
    <mergeCell ref="B55:C55"/>
    <mergeCell ref="D55:E55"/>
    <mergeCell ref="F55:G55"/>
    <mergeCell ref="A85:J85"/>
    <mergeCell ref="A66:B66"/>
    <mergeCell ref="B98:C98"/>
    <mergeCell ref="B99:C99"/>
    <mergeCell ref="B100:C100"/>
    <mergeCell ref="B101:C101"/>
    <mergeCell ref="A132:K132"/>
    <mergeCell ref="A107:J107"/>
    <mergeCell ref="A109:J109"/>
    <mergeCell ref="A111:J111"/>
    <mergeCell ref="A115:J115"/>
    <mergeCell ref="A128:I128"/>
    <mergeCell ref="A129:J129"/>
    <mergeCell ref="A124:I124"/>
    <mergeCell ref="A126:I126"/>
    <mergeCell ref="A127:I127"/>
    <mergeCell ref="A117:J117"/>
    <mergeCell ref="A119:J119"/>
  </mergeCells>
  <hyperlinks>
    <hyperlink ref="A113" r:id="rId1" xr:uid="{A2EE9BC2-0514-42ED-81C2-2D1F7BF6BC13}"/>
    <hyperlink ref="A47" r:id="rId2" xr:uid="{185C915C-6192-4736-8F59-B08F8B971B0F}"/>
  </hyperlinks>
  <pageMargins left="0.7" right="0.7" top="0.75" bottom="0.75" header="0.3" footer="0.3"/>
  <pageSetup paperSize="9" scale="26"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TFI-POD_ETK</dc:title>
  <dc:creator>marko.a.stefancic@ericsson.com;ivana.marekovic@ericsson.com</dc:creator>
  <cp:lastModifiedBy>Marko Stefancic</cp:lastModifiedBy>
  <cp:lastPrinted>2018-04-25T06:49:36Z</cp:lastPrinted>
  <dcterms:created xsi:type="dcterms:W3CDTF">2008-10-17T11:51:54Z</dcterms:created>
  <dcterms:modified xsi:type="dcterms:W3CDTF">2023-02-20T15:30:49Z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