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15600" windowHeight="6060" activeTab="0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Bilješke ZSE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 ZSE'!$A$2:$L$32</definedName>
    <definedName name="_xlnm.Print_Area" localSheetId="4">'Equity'!$A$1:$K$25</definedName>
    <definedName name="_xlnm.Print_Area" localSheetId="0">'General'!$A$1:$I$63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<sst xmlns="http://schemas.openxmlformats.org/spreadsheetml/2006/main" count="381" uniqueCount="326">
  <si>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</si>
  <si>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</si>
  <si>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</si>
  <si>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</si>
  <si>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</si>
  <si>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</si>
  <si>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</si>
  <si>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</si>
  <si>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</si>
  <si>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</si>
  <si>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</si>
  <si>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</si>
  <si>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</si>
  <si>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</si>
  <si>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</si>
  <si>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</si>
  <si>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</si>
  <si>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</si>
  <si>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</si>
  <si>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</si>
  <si>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</si>
  <si>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</si>
  <si>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</si>
  <si>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</si>
  <si>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</si>
  <si>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</si>
  <si>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</si>
  <si>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</si>
  <si>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</si>
  <si>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</si>
  <si>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</si>
  <si>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</si>
  <si>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</si>
  <si>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</si>
  <si>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</si>
  <si>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</si>
  <si>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</si>
  <si>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</si>
  <si>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</si>
  <si>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</si>
  <si>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</si>
  <si>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</si>
  <si>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</si>
  <si>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</si>
  <si>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</si>
  <si>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</si>
  <si>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</si>
  <si>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</si>
  <si>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</si>
  <si>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</si>
  <si>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</si>
  <si>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</si>
  <si>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</si>
  <si>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</si>
  <si>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</si>
  <si>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</si>
  <si>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</si>
  <si>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</si>
  <si>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</si>
  <si>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</si>
  <si>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</si>
  <si>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</si>
  <si>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</si>
  <si>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</si>
  <si>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</si>
  <si>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</si>
  <si>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</si>
  <si>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</si>
  <si>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</si>
  <si>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</si>
  <si>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</si>
  <si>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</si>
  <si>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</si>
  <si>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</si>
  <si>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</si>
  <si>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</si>
  <si>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</si>
  <si>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</si>
  <si>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</si>
  <si>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</si>
  <si>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</si>
  <si>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</si>
  <si>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</si>
  <si>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</si>
  <si>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</si>
  <si>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</si>
  <si>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</si>
  <si>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</si>
  <si>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</si>
  <si>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</si>
  <si>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</si>
  <si>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</si>
  <si>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</si>
  <si>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</si>
  <si>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</si>
  <si>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</si>
  <si>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</si>
  <si>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</si>
  <si>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</si>
  <si>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</si>
  <si>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</si>
  <si>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</si>
  <si>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</si>
  <si>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</si>
  <si>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</si>
  <si>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</si>
  <si>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</si>
  <si>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</si>
  <si>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</si>
  <si>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</si>
  <si>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</si>
  <si>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</si>
  <si>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</si>
  <si>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</si>
  <si>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</si>
  <si>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</si>
  <si>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</si>
  <si>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</si>
  <si>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</si>
  <si>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</si>
  <si>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</si>
  <si>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</si>
  <si>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</si>
  <si>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</si>
  <si>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</si>
  <si>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</si>
  <si>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</si>
  <si>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</si>
  <si>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</si>
  <si>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</si>
  <si>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</si>
  <si>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</si>
  <si>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</si>
  <si>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</si>
  <si>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</si>
  <si>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</si>
  <si>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</si>
  <si>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</si>
  <si>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</si>
  <si>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</si>
  <si>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</si>
  <si>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</si>
  <si>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</si>
  <si>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</si>
  <si>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</si>
  <si>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</si>
  <si>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</si>
  <si>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</si>
  <si>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</si>
  <si>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</si>
  <si>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</si>
  <si>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</si>
  <si>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</si>
  <si>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</si>
  <si>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</si>
  <si>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</si>
  <si>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</si>
  <si>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</si>
  <si>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</si>
  <si>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</si>
  <si>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</si>
  <si>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</si>
  <si>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</si>
  <si>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</si>
  <si>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</si>
  <si>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</si>
  <si>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</si>
  <si>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</si>
  <si>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</si>
  <si>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</si>
  <si>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</si>
  <si>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</si>
  <si>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</si>
  <si>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</si>
  <si>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</si>
  <si>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</si>
  <si>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</si>
  <si>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</si>
  <si>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</si>
  <si>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</si>
  <si>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</si>
  <si>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</si>
  <si>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</si>
  <si>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</si>
  <si>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</si>
  <si>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</si>
  <si>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</si>
  <si>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</si>
  <si>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</si>
  <si>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</si>
  <si>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</si>
  <si>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</si>
  <si>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</si>
  <si>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</si>
  <si>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</si>
  <si>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</si>
  <si>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</si>
  <si>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</si>
  <si>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</si>
  <si>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</si>
  <si>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</si>
  <si>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</si>
  <si>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</si>
  <si>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</si>
  <si>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</si>
  <si>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</si>
  <si>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</si>
  <si>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</si>
  <si>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</si>
  <si>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</si>
  <si>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</si>
  <si>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</si>
  <si>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</si>
  <si>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</si>
  <si>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</si>
  <si>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</si>
  <si>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</si>
  <si>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</si>
  <si>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</si>
  <si>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</si>
  <si>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</si>
  <si>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</si>
  <si>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</si>
  <si>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</si>
  <si>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</si>
  <si>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</si>
  <si>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</si>
  <si>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</si>
  <si>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</si>
  <si>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</si>
  <si>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</si>
  <si>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</si>
  <si>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</si>
  <si>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</si>
  <si>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</si>
  <si>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</si>
  <si>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</si>
  <si>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</si>
  <si>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</si>
  <si>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</si>
  <si>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</si>
  <si>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</si>
  <si>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</si>
  <si>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</si>
  <si>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</si>
  <si>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</si>
  <si>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</si>
  <si>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</si>
  <si>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</si>
  <si>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</si>
  <si>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</si>
  <si>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</si>
  <si>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</si>
  <si>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</si>
  <si>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</si>
  <si>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</si>
  <si>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</si>
  <si>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</si>
  <si>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</si>
  <si>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</si>
  <si>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</si>
  <si>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</si>
  <si>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</si>
  <si>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</si>
  <si>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</si>
  <si>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</si>
  <si>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</si>
  <si>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</si>
  <si>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</si>
  <si>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</si>
  <si>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</si>
  <si>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</si>
  <si>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</si>
  <si>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</si>
  <si>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</si>
  <si>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</si>
  <si>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</si>
  <si>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</si>
  <si>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</si>
  <si>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</si>
  <si>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</si>
  <si>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</si>
  <si>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</si>
  <si>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</si>
  <si>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</si>
  <si>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</si>
  <si>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</si>
  <si>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</si>
  <si>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</si>
  <si>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</si>
  <si>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</si>
  <si>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</si>
  <si>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</si>
  <si>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</si>
  <si>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</si>
  <si>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</si>
  <si>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1.1.2012.</t>
  </si>
  <si>
    <t>1.</t>
  </si>
  <si>
    <t>Segment reporting</t>
  </si>
  <si>
    <t>Networks</t>
  </si>
  <si>
    <t>Professional services</t>
  </si>
  <si>
    <t>Multimedia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</si>
  <si>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</si>
  <si>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</si>
  <si>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</si>
  <si>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</si>
  <si>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</si>
  <si>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</si>
  <si>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</si>
  <si>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</si>
  <si>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</si>
  <si>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</si>
  <si>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</si>
  <si>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</si>
  <si>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</si>
  <si>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</si>
  <si>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</si>
  <si>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31.12.2012</t>
  </si>
  <si>
    <t>as at 31 December 2012</t>
  </si>
  <si>
    <t>for the period 01 January 2012 to 31 December 2012</t>
  </si>
  <si>
    <t>in the period 01 January 2012 to 31 December 2012</t>
  </si>
  <si>
    <t>31.12.2012.</t>
  </si>
  <si>
    <t>31.12.2011.</t>
  </si>
  <si>
    <t xml:space="preserve">As of 31 December 2012, total receivables balances outstanding was MHRK 392.7 (31.12.2011: MHRK 461).
</t>
  </si>
  <si>
    <t>Unallocated</t>
  </si>
  <si>
    <t>Operating profit/(loss)</t>
  </si>
</sst>
</file>

<file path=xl/styles.xml><?xml version="1.0" encoding="utf-8"?>
<styleSheet xmlns="http://schemas.openxmlformats.org/spreadsheetml/2006/main">
  <numFmts count="6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0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33" fillId="37" borderId="12" applyNumberFormat="0" applyProtection="0">
      <alignment horizontal="right" vertical="center"/>
    </xf>
    <xf numFmtId="4" fontId="33" fillId="38" borderId="12" applyNumberFormat="0" applyProtection="0">
      <alignment horizontal="right" vertical="center"/>
    </xf>
    <xf numFmtId="4" fontId="33" fillId="39" borderId="12" applyNumberFormat="0" applyProtection="0">
      <alignment horizontal="right" vertical="center"/>
    </xf>
    <xf numFmtId="4" fontId="33" fillId="40" borderId="12" applyNumberFormat="0" applyProtection="0">
      <alignment horizontal="right" vertical="center"/>
    </xf>
    <xf numFmtId="4" fontId="33" fillId="41" borderId="12" applyNumberFormat="0" applyProtection="0">
      <alignment horizontal="right" vertical="center"/>
    </xf>
    <xf numFmtId="4" fontId="33" fillId="42" borderId="12" applyNumberFormat="0" applyProtection="0">
      <alignment horizontal="right" vertical="center"/>
    </xf>
    <xf numFmtId="4" fontId="33" fillId="43" borderId="12" applyNumberFormat="0" applyProtection="0">
      <alignment horizontal="right" vertical="center"/>
    </xf>
    <xf numFmtId="4" fontId="33" fillId="44" borderId="12" applyNumberFormat="0" applyProtection="0">
      <alignment horizontal="right" vertical="center"/>
    </xf>
    <xf numFmtId="4" fontId="33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33" fillId="47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3" fillId="36" borderId="12" applyNumberFormat="0" applyProtection="0">
      <alignment horizontal="right" vertical="center"/>
    </xf>
    <xf numFmtId="4" fontId="33" fillId="47" borderId="0" applyNumberFormat="0" applyProtection="0">
      <alignment horizontal="left" vertical="center" indent="1"/>
    </xf>
    <xf numFmtId="4" fontId="33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33" fillId="34" borderId="12" applyNumberFormat="0" applyProtection="0">
      <alignment vertical="center"/>
    </xf>
    <xf numFmtId="4" fontId="35" fillId="34" borderId="12" applyNumberFormat="0" applyProtection="0">
      <alignment vertical="center"/>
    </xf>
    <xf numFmtId="4" fontId="33" fillId="34" borderId="12" applyNumberFormat="0" applyProtection="0">
      <alignment horizontal="left" vertical="center" indent="1"/>
    </xf>
    <xf numFmtId="0" fontId="33" fillId="34" borderId="12" applyNumberFormat="0" applyProtection="0">
      <alignment horizontal="left" vertical="top" indent="1"/>
    </xf>
    <xf numFmtId="4" fontId="33" fillId="47" borderId="12" applyNumberFormat="0" applyProtection="0">
      <alignment horizontal="right" vertical="center"/>
    </xf>
    <xf numFmtId="4" fontId="35" fillId="47" borderId="12" applyNumberFormat="0" applyProtection="0">
      <alignment horizontal="right" vertical="center"/>
    </xf>
    <xf numFmtId="4" fontId="33" fillId="36" borderId="12" applyNumberFormat="0" applyProtection="0">
      <alignment horizontal="left" vertical="center" indent="1"/>
    </xf>
    <xf numFmtId="0" fontId="33" fillId="36" borderId="12" applyNumberFormat="0" applyProtection="0">
      <alignment horizontal="left" vertical="top" indent="1"/>
    </xf>
    <xf numFmtId="4" fontId="36" fillId="51" borderId="0" applyNumberFormat="0" applyProtection="0">
      <alignment horizontal="left" vertical="center" indent="1"/>
    </xf>
    <xf numFmtId="4" fontId="37" fillId="47" borderId="12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3" fillId="0" borderId="0">
      <alignment vertical="top"/>
      <protection/>
    </xf>
    <xf numFmtId="3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9" fillId="0" borderId="0" applyFont="0" applyFill="0" applyBorder="0" applyAlignment="0" applyProtection="0"/>
    <xf numFmtId="210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>
      <alignment/>
      <protection/>
    </xf>
  </cellStyleXfs>
  <cellXfs count="350">
    <xf numFmtId="0" fontId="0" fillId="0" borderId="0" xfId="0" applyAlignment="1">
      <alignment/>
    </xf>
    <xf numFmtId="0" fontId="10" fillId="0" borderId="16" xfId="64" applyFont="1" applyFill="1" applyBorder="1" applyAlignment="1">
      <alignment/>
      <protection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175" fontId="2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3" xfId="64" applyFont="1" applyBorder="1" applyAlignment="1" applyProtection="1">
      <alignment/>
      <protection hidden="1"/>
    </xf>
    <xf numFmtId="0" fontId="3" fillId="0" borderId="23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75" fontId="2" fillId="0" borderId="17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75" fontId="2" fillId="0" borderId="22" xfId="0" applyNumberFormat="1" applyFont="1" applyFill="1" applyBorder="1" applyAlignment="1">
      <alignment horizontal="center" vertical="center"/>
    </xf>
    <xf numFmtId="175" fontId="2" fillId="0" borderId="20" xfId="0" applyNumberFormat="1" applyFont="1" applyFill="1" applyBorder="1" applyAlignment="1">
      <alignment horizontal="center" vertical="center"/>
    </xf>
    <xf numFmtId="0" fontId="14" fillId="0" borderId="0" xfId="110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3" fontId="1" fillId="0" borderId="26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7" xfId="64" applyFont="1" applyFill="1" applyBorder="1" applyAlignment="1" applyProtection="1">
      <alignment vertical="center"/>
      <protection hidden="1"/>
    </xf>
    <xf numFmtId="0" fontId="3" fillId="0" borderId="27" xfId="64" applyFont="1" applyBorder="1" applyAlignment="1" applyProtection="1">
      <alignment/>
      <protection hidden="1"/>
    </xf>
    <xf numFmtId="0" fontId="3" fillId="0" borderId="28" xfId="64" applyFont="1" applyFill="1" applyBorder="1" applyAlignment="1" applyProtection="1">
      <alignment/>
      <protection hidden="1"/>
    </xf>
    <xf numFmtId="0" fontId="2" fillId="0" borderId="28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0" fontId="3" fillId="0" borderId="27" xfId="64" applyFont="1" applyBorder="1" applyAlignment="1" applyProtection="1">
      <alignment horizontal="left"/>
      <protection hidden="1"/>
    </xf>
    <xf numFmtId="0" fontId="3" fillId="0" borderId="28" xfId="64" applyFont="1" applyFill="1" applyBorder="1" applyAlignment="1" applyProtection="1">
      <alignment vertical="center"/>
      <protection hidden="1"/>
    </xf>
    <xf numFmtId="0" fontId="14" fillId="0" borderId="28" xfId="110" applyFont="1" applyFill="1" applyBorder="1" applyAlignment="1" applyProtection="1">
      <alignment vertical="center"/>
      <protection hidden="1"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8" xfId="110" applyFont="1" applyBorder="1" applyAlignment="1">
      <alignment/>
      <protection/>
    </xf>
    <xf numFmtId="0" fontId="2" fillId="0" borderId="27" xfId="64" applyFont="1" applyBorder="1" applyAlignment="1" applyProtection="1">
      <alignment vertical="center"/>
      <protection hidden="1"/>
    </xf>
    <xf numFmtId="0" fontId="3" fillId="0" borderId="29" xfId="64" applyFont="1" applyBorder="1" applyAlignment="1" applyProtection="1">
      <alignment/>
      <protection hidden="1"/>
    </xf>
    <xf numFmtId="0" fontId="3" fillId="0" borderId="30" xfId="64" applyFont="1" applyFill="1" applyBorder="1" applyAlignment="1" applyProtection="1">
      <alignment horizontal="right" vertical="top" wrapText="1"/>
      <protection hidden="1"/>
    </xf>
    <xf numFmtId="0" fontId="3" fillId="0" borderId="31" xfId="64" applyFont="1" applyFill="1" applyBorder="1" applyAlignment="1" applyProtection="1">
      <alignment horizontal="right" vertical="top" wrapText="1"/>
      <protection hidden="1"/>
    </xf>
    <xf numFmtId="0" fontId="3" fillId="0" borderId="31" xfId="64" applyFont="1" applyFill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/>
      <protection hidden="1"/>
    </xf>
    <xf numFmtId="3" fontId="2" fillId="0" borderId="24" xfId="64" applyNumberFormat="1" applyFont="1" applyFill="1" applyBorder="1" applyAlignment="1" applyProtection="1">
      <alignment horizontal="right" vertical="center"/>
      <protection hidden="1" locked="0"/>
    </xf>
    <xf numFmtId="49" fontId="2" fillId="0" borderId="24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>
      <alignment vertical="center"/>
    </xf>
    <xf numFmtId="175" fontId="2" fillId="0" borderId="22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2" xfId="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3" fontId="6" fillId="0" borderId="20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 applyProtection="1">
      <alignment vertical="center"/>
      <protection hidden="1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0" fontId="3" fillId="0" borderId="34" xfId="64" applyFont="1" applyFill="1" applyBorder="1" applyAlignment="1">
      <alignment/>
      <protection/>
    </xf>
    <xf numFmtId="0" fontId="3" fillId="0" borderId="35" xfId="64" applyFont="1" applyFill="1" applyBorder="1" applyAlignment="1">
      <alignment/>
      <protection/>
    </xf>
    <xf numFmtId="0" fontId="3" fillId="0" borderId="28" xfId="64" applyFont="1" applyFill="1" applyBorder="1" applyAlignment="1" applyProtection="1">
      <alignment horizontal="left" vertical="center" wrapText="1"/>
      <protection hidden="1"/>
    </xf>
    <xf numFmtId="0" fontId="3" fillId="0" borderId="27" xfId="64" applyFont="1" applyFill="1" applyBorder="1" applyAlignment="1" applyProtection="1">
      <alignment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8" xfId="64" applyFont="1" applyFill="1" applyBorder="1" applyAlignment="1" applyProtection="1">
      <alignment wrapText="1"/>
      <protection hidden="1"/>
    </xf>
    <xf numFmtId="0" fontId="3" fillId="0" borderId="27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7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2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8" xfId="64" applyFont="1" applyFill="1" applyBorder="1" applyAlignment="1" applyProtection="1">
      <alignment vertical="top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28" xfId="64" applyFont="1" applyFill="1" applyBorder="1" applyAlignment="1" applyProtection="1">
      <alignment horizontal="left" vertical="top" wrapText="1"/>
      <protection hidden="1"/>
    </xf>
    <xf numFmtId="0" fontId="3" fillId="0" borderId="27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28" xfId="64" applyFont="1" applyFill="1" applyBorder="1" applyAlignment="1" applyProtection="1">
      <alignment horizontal="left" vertical="top" indent="2"/>
      <protection hidden="1"/>
    </xf>
    <xf numFmtId="0" fontId="3" fillId="0" borderId="28" xfId="64" applyFont="1" applyFill="1" applyBorder="1" applyAlignment="1" applyProtection="1">
      <alignment horizontal="left" vertical="top" wrapText="1" indent="2"/>
      <protection hidden="1"/>
    </xf>
    <xf numFmtId="0" fontId="3" fillId="0" borderId="27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49" fontId="2" fillId="0" borderId="28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64" applyFont="1" applyFill="1" applyBorder="1" applyAlignment="1" applyProtection="1">
      <alignment horizontal="left" vertical="top"/>
      <protection hidden="1"/>
    </xf>
    <xf numFmtId="0" fontId="3" fillId="0" borderId="0" xfId="64" applyFont="1" applyFill="1" applyBorder="1" applyAlignment="1" applyProtection="1">
      <alignment horizontal="left" vertical="top"/>
      <protection hidden="1"/>
    </xf>
    <xf numFmtId="0" fontId="3" fillId="0" borderId="28" xfId="64" applyFont="1" applyFill="1" applyBorder="1" applyAlignment="1" applyProtection="1">
      <alignment horizontal="left"/>
      <protection hidden="1"/>
    </xf>
    <xf numFmtId="0" fontId="3" fillId="0" borderId="34" xfId="64" applyFont="1" applyFill="1" applyBorder="1" applyAlignment="1" applyProtection="1">
      <alignment/>
      <protection hidden="1"/>
    </xf>
    <xf numFmtId="0" fontId="3" fillId="0" borderId="35" xfId="64" applyFont="1" applyFill="1" applyBorder="1" applyAlignment="1" applyProtection="1">
      <alignment/>
      <protection hidden="1"/>
    </xf>
    <xf numFmtId="0" fontId="3" fillId="0" borderId="27" xfId="64" applyFont="1" applyFill="1" applyBorder="1" applyAlignment="1" applyProtection="1">
      <alignment horizontal="left"/>
      <protection hidden="1"/>
    </xf>
    <xf numFmtId="49" fontId="2" fillId="0" borderId="28" xfId="64" applyNumberFormat="1" applyFont="1" applyFill="1" applyBorder="1" applyAlignment="1" applyProtection="1">
      <alignment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0" fillId="0" borderId="36" xfId="0" applyFill="1" applyBorder="1" applyAlignment="1">
      <alignment/>
    </xf>
    <xf numFmtId="0" fontId="0" fillId="0" borderId="0" xfId="64" applyFont="1" applyBorder="1" applyAlignment="1">
      <alignment/>
      <protection/>
    </xf>
    <xf numFmtId="0" fontId="0" fillId="0" borderId="28" xfId="64" applyFont="1" applyBorder="1" applyAlignment="1">
      <alignment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0" applyFont="1">
      <alignment vertical="top"/>
      <protection/>
    </xf>
    <xf numFmtId="0" fontId="9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43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3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3" xfId="63" applyNumberFormat="1" applyFont="1" applyBorder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3" fillId="0" borderId="0" xfId="63" applyFont="1" applyAlignment="1">
      <alignment horizontal="right" vertical="top" wrapText="1"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3" xfId="110" applyNumberFormat="1" applyFont="1" applyBorder="1" applyAlignment="1">
      <alignment horizontal="right" vertical="top" wrapText="1"/>
      <protection/>
    </xf>
    <xf numFmtId="0" fontId="3" fillId="0" borderId="0" xfId="110" applyFont="1" applyAlignme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110" applyFont="1" applyAlignment="1">
      <alignment horizontal="left" vertical="top"/>
      <protection/>
    </xf>
    <xf numFmtId="0" fontId="2" fillId="0" borderId="0" xfId="11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right" wrapText="1"/>
    </xf>
    <xf numFmtId="0" fontId="3" fillId="0" borderId="0" xfId="110" applyFont="1" applyBorder="1">
      <alignment vertical="top"/>
      <protection/>
    </xf>
    <xf numFmtId="0" fontId="2" fillId="0" borderId="0" xfId="110" applyFont="1" applyBorder="1" applyAlignment="1">
      <alignment horizontal="right"/>
      <protection/>
    </xf>
    <xf numFmtId="3" fontId="3" fillId="0" borderId="0" xfId="110" applyNumberFormat="1" applyFont="1" applyBorder="1" applyAlignment="1">
      <alignment horizontal="right" vertical="top" wrapText="1"/>
      <protection/>
    </xf>
    <xf numFmtId="0" fontId="10" fillId="0" borderId="34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27" xfId="64" applyFont="1" applyFill="1" applyBorder="1" applyAlignment="1" applyProtection="1">
      <alignment horizontal="right" vertical="center" wrapText="1"/>
      <protection hidden="1"/>
    </xf>
    <xf numFmtId="0" fontId="3" fillId="0" borderId="28" xfId="64" applyFont="1" applyFill="1" applyBorder="1" applyAlignment="1" applyProtection="1">
      <alignment horizontal="right" wrapText="1"/>
      <protection hidden="1"/>
    </xf>
    <xf numFmtId="0" fontId="2" fillId="0" borderId="30" xfId="64" applyFont="1" applyFill="1" applyBorder="1" applyAlignment="1" applyProtection="1">
      <alignment horizontal="left" vertical="center"/>
      <protection hidden="1" locked="0"/>
    </xf>
    <xf numFmtId="0" fontId="2" fillId="0" borderId="31" xfId="64" applyFont="1" applyFill="1" applyBorder="1" applyAlignment="1" applyProtection="1">
      <alignment horizontal="left" vertical="center"/>
      <protection hidden="1" locked="0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49" fontId="2" fillId="0" borderId="30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1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left" vertical="center"/>
      <protection hidden="1" locked="0"/>
    </xf>
    <xf numFmtId="0" fontId="2" fillId="0" borderId="30" xfId="64" applyFont="1" applyFill="1" applyBorder="1" applyAlignment="1" applyProtection="1" quotePrefix="1">
      <alignment horizontal="left" vertical="center"/>
      <protection hidden="1" locked="0"/>
    </xf>
    <xf numFmtId="49" fontId="2" fillId="0" borderId="3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64" applyFont="1" applyFill="1" applyBorder="1" applyAlignment="1">
      <alignment/>
      <protection/>
    </xf>
    <xf numFmtId="0" fontId="3" fillId="0" borderId="32" xfId="64" applyFont="1" applyFill="1" applyBorder="1" applyAlignment="1">
      <alignment/>
      <protection/>
    </xf>
    <xf numFmtId="0" fontId="3" fillId="0" borderId="37" xfId="64" applyFont="1" applyBorder="1" applyAlignment="1" applyProtection="1">
      <alignment horizontal="center" vertical="top"/>
      <protection hidden="1"/>
    </xf>
    <xf numFmtId="0" fontId="3" fillId="0" borderId="37" xfId="64" applyFont="1" applyBorder="1" applyAlignment="1">
      <alignment horizontal="center"/>
      <protection/>
    </xf>
    <xf numFmtId="0" fontId="3" fillId="0" borderId="38" xfId="64" applyFont="1" applyBorder="1" applyAlignment="1">
      <alignment/>
      <protection/>
    </xf>
    <xf numFmtId="0" fontId="3" fillId="0" borderId="31" xfId="64" applyFont="1" applyFill="1" applyBorder="1" applyAlignment="1" applyProtection="1">
      <alignment horizontal="center" vertical="top"/>
      <protection hidden="1"/>
    </xf>
    <xf numFmtId="0" fontId="3" fillId="0" borderId="31" xfId="64" applyFont="1" applyFill="1" applyBorder="1" applyAlignment="1" applyProtection="1">
      <alignment horizontal="center"/>
      <protection hidden="1"/>
    </xf>
    <xf numFmtId="49" fontId="13" fillId="0" borderId="30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49" fontId="2" fillId="0" borderId="32" xfId="0" applyNumberFormat="1" applyFont="1" applyFill="1" applyBorder="1" applyAlignment="1" applyProtection="1">
      <alignment horizontal="left" vertical="center"/>
      <protection hidden="1" locked="0"/>
    </xf>
    <xf numFmtId="0" fontId="3" fillId="0" borderId="27" xfId="64" applyFont="1" applyFill="1" applyBorder="1" applyAlignment="1" applyProtection="1">
      <alignment horizontal="right" vertical="center"/>
      <protection hidden="1"/>
    </xf>
    <xf numFmtId="0" fontId="3" fillId="0" borderId="28" xfId="64" applyFont="1" applyFill="1" applyBorder="1" applyAlignment="1" applyProtection="1">
      <alignment horizontal="right"/>
      <protection hidden="1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0" fontId="3" fillId="0" borderId="32" xfId="0" applyFont="1" applyFill="1" applyBorder="1" applyAlignment="1">
      <alignment horizontal="left" vertical="center"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8" xfId="110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34" xfId="64" applyFont="1" applyFill="1" applyBorder="1" applyAlignment="1" applyProtection="1">
      <alignment horizontal="center"/>
      <protection hidden="1"/>
    </xf>
    <xf numFmtId="0" fontId="2" fillId="0" borderId="3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7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28" xfId="64" applyFont="1" applyFill="1" applyBorder="1" applyAlignment="1">
      <alignment horizontal="center"/>
      <protection/>
    </xf>
    <xf numFmtId="0" fontId="2" fillId="0" borderId="30" xfId="0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4" fillId="0" borderId="30" xfId="57" applyFill="1" applyBorder="1" applyAlignment="1" applyProtection="1">
      <alignment/>
      <protection hidden="1" locked="0"/>
    </xf>
    <xf numFmtId="0" fontId="2" fillId="0" borderId="31" xfId="0" applyFont="1" applyFill="1" applyBorder="1" applyAlignment="1" applyProtection="1">
      <alignment/>
      <protection hidden="1" locked="0"/>
    </xf>
    <xf numFmtId="0" fontId="2" fillId="0" borderId="32" xfId="0" applyFont="1" applyFill="1" applyBorder="1" applyAlignment="1" applyProtection="1">
      <alignment/>
      <protection hidden="1" locked="0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31" xfId="64" applyFont="1" applyFill="1" applyBorder="1" applyAlignment="1">
      <alignment horizontal="left" vertical="center"/>
      <protection/>
    </xf>
    <xf numFmtId="0" fontId="3" fillId="0" borderId="32" xfId="64" applyFont="1" applyFill="1" applyBorder="1" applyAlignment="1">
      <alignment horizontal="left" vertical="center"/>
      <protection/>
    </xf>
    <xf numFmtId="0" fontId="2" fillId="0" borderId="31" xfId="64" applyFont="1" applyFill="1" applyBorder="1" applyAlignment="1" applyProtection="1">
      <alignment/>
      <protection hidden="1" locked="0"/>
    </xf>
    <xf numFmtId="0" fontId="2" fillId="0" borderId="32" xfId="64" applyFont="1" applyFill="1" applyBorder="1" applyAlignment="1" applyProtection="1">
      <alignment/>
      <protection hidden="1" locked="0"/>
    </xf>
    <xf numFmtId="1" fontId="2" fillId="0" borderId="30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27" xfId="64" applyFont="1" applyFill="1" applyBorder="1" applyAlignment="1" applyProtection="1">
      <alignment horizontal="right" wrapText="1"/>
      <protection hidden="1"/>
    </xf>
    <xf numFmtId="0" fontId="2" fillId="0" borderId="27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8" xfId="64" applyFont="1" applyFill="1" applyBorder="1" applyAlignment="1" applyProtection="1">
      <alignment horizontal="left" vertical="center" wrapText="1"/>
      <protection hidden="1"/>
    </xf>
    <xf numFmtId="0" fontId="11" fillId="0" borderId="27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28" xfId="64" applyFont="1" applyFill="1" applyBorder="1" applyAlignment="1" applyProtection="1">
      <alignment horizontal="center" vertical="center" wrapText="1"/>
      <protection hidden="1"/>
    </xf>
    <xf numFmtId="0" fontId="1" fillId="0" borderId="27" xfId="64" applyFont="1" applyFill="1" applyBorder="1" applyAlignment="1" applyProtection="1">
      <alignment horizontal="right" vertical="center" wrapText="1"/>
      <protection hidden="1"/>
    </xf>
    <xf numFmtId="0" fontId="1" fillId="0" borderId="28" xfId="64" applyFont="1" applyFill="1" applyBorder="1" applyAlignment="1" applyProtection="1">
      <alignment horizontal="right" wrapText="1"/>
      <protection hidden="1"/>
    </xf>
    <xf numFmtId="14" fontId="2" fillId="0" borderId="25" xfId="0" applyNumberFormat="1" applyFont="1" applyFill="1" applyBorder="1" applyAlignment="1" applyProtection="1">
      <alignment horizontal="center" vertical="center"/>
      <protection hidden="1" locked="0"/>
    </xf>
    <xf numFmtId="14" fontId="2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1" xfId="0" applyFont="1" applyFill="1" applyBorder="1" applyAlignment="1" applyProtection="1" quotePrefix="1">
      <alignment horizontal="center" vertical="top" wrapText="1"/>
      <protection hidden="1"/>
    </xf>
    <xf numFmtId="0" fontId="7" fillId="0" borderId="31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1" xfId="0" applyFont="1" applyFill="1" applyBorder="1" applyAlignment="1" applyProtection="1">
      <alignment horizontal="left" vertical="center" wrapText="1"/>
      <protection hidden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6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quotePrefix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10" fillId="0" borderId="0" xfId="110" applyFont="1" applyAlignment="1">
      <alignment/>
      <protection/>
    </xf>
    <xf numFmtId="0" fontId="9" fillId="0" borderId="0" xfId="110" applyFont="1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0" fillId="0" borderId="0" xfId="110" applyFont="1" applyFill="1" applyBorder="1" applyAlignment="1" quotePrefix="1">
      <alignment horizontal="left" vertical="top" wrapText="1"/>
      <protection/>
    </xf>
    <xf numFmtId="0" fontId="0" fillId="0" borderId="0" xfId="110" applyFont="1" applyFill="1" applyBorder="1" applyAlignment="1">
      <alignment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2" fillId="0" borderId="0" xfId="110" applyFont="1" applyBorder="1" applyAlignment="1">
      <alignment horizontal="center" wrapText="1"/>
      <protection/>
    </xf>
  </cellXfs>
  <cellStyles count="104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" t="s">
        <v>5</v>
      </c>
      <c r="B1" s="173"/>
      <c r="C1" s="173"/>
      <c r="D1" s="89"/>
      <c r="E1" s="89"/>
      <c r="F1" s="89"/>
      <c r="G1" s="89"/>
      <c r="H1" s="89"/>
      <c r="I1" s="90"/>
      <c r="J1" s="10"/>
      <c r="K1" s="10"/>
      <c r="L1" s="10"/>
    </row>
    <row r="2" spans="1:12" ht="12.75">
      <c r="A2" s="235" t="s">
        <v>6</v>
      </c>
      <c r="B2" s="236"/>
      <c r="C2" s="236"/>
      <c r="D2" s="237"/>
      <c r="E2" s="243" t="s">
        <v>296</v>
      </c>
      <c r="F2" s="244"/>
      <c r="G2" s="78" t="s">
        <v>31</v>
      </c>
      <c r="H2" s="131" t="s">
        <v>317</v>
      </c>
      <c r="I2" s="126"/>
      <c r="J2" s="10"/>
      <c r="K2" s="10"/>
      <c r="L2" s="10"/>
    </row>
    <row r="3" spans="1:12" ht="12.75">
      <c r="A3" s="56"/>
      <c r="B3" s="12"/>
      <c r="C3" s="12"/>
      <c r="D3" s="12"/>
      <c r="E3" s="13"/>
      <c r="F3" s="13"/>
      <c r="G3" s="12"/>
      <c r="H3" s="12"/>
      <c r="I3" s="91"/>
      <c r="J3" s="10"/>
      <c r="K3" s="10"/>
      <c r="L3" s="10"/>
    </row>
    <row r="4" spans="1:12" ht="15">
      <c r="A4" s="238" t="s">
        <v>316</v>
      </c>
      <c r="B4" s="239"/>
      <c r="C4" s="239"/>
      <c r="D4" s="239"/>
      <c r="E4" s="239"/>
      <c r="F4" s="239"/>
      <c r="G4" s="239"/>
      <c r="H4" s="239"/>
      <c r="I4" s="240"/>
      <c r="J4" s="10"/>
      <c r="K4" s="10"/>
      <c r="L4" s="10"/>
    </row>
    <row r="5" spans="1:12" ht="12.75">
      <c r="A5" s="92"/>
      <c r="B5" s="19"/>
      <c r="C5" s="19"/>
      <c r="D5" s="19"/>
      <c r="E5" s="93"/>
      <c r="F5" s="94"/>
      <c r="G5" s="15"/>
      <c r="H5" s="16"/>
      <c r="I5" s="58"/>
      <c r="J5" s="10"/>
      <c r="K5" s="10"/>
      <c r="L5" s="10"/>
    </row>
    <row r="6" spans="1:12" ht="12.75">
      <c r="A6" s="196" t="s">
        <v>7</v>
      </c>
      <c r="B6" s="197"/>
      <c r="C6" s="184" t="s">
        <v>190</v>
      </c>
      <c r="D6" s="185"/>
      <c r="E6" s="95"/>
      <c r="F6" s="95"/>
      <c r="G6" s="95"/>
      <c r="H6" s="95"/>
      <c r="I6" s="96"/>
      <c r="J6" s="10"/>
      <c r="K6" s="10"/>
      <c r="L6" s="10"/>
    </row>
    <row r="7" spans="1:12" ht="12.75">
      <c r="A7" s="97"/>
      <c r="B7" s="98"/>
      <c r="C7" s="19"/>
      <c r="D7" s="19"/>
      <c r="E7" s="95"/>
      <c r="F7" s="95"/>
      <c r="G7" s="95"/>
      <c r="H7" s="95"/>
      <c r="I7" s="96"/>
      <c r="J7" s="10"/>
      <c r="K7" s="10"/>
      <c r="L7" s="10"/>
    </row>
    <row r="8" spans="1:12" ht="12.75">
      <c r="A8" s="241" t="s">
        <v>8</v>
      </c>
      <c r="B8" s="242"/>
      <c r="C8" s="184" t="s">
        <v>191</v>
      </c>
      <c r="D8" s="185"/>
      <c r="E8" s="95"/>
      <c r="F8" s="95"/>
      <c r="G8" s="95"/>
      <c r="H8" s="95"/>
      <c r="I8" s="58"/>
      <c r="J8" s="10"/>
      <c r="K8" s="10"/>
      <c r="L8" s="10"/>
    </row>
    <row r="9" spans="1:12" ht="12.75">
      <c r="A9" s="99"/>
      <c r="B9" s="100"/>
      <c r="C9" s="101"/>
      <c r="D9" s="19"/>
      <c r="E9" s="19"/>
      <c r="F9" s="19"/>
      <c r="G9" s="19"/>
      <c r="H9" s="19"/>
      <c r="I9" s="58"/>
      <c r="J9" s="10"/>
      <c r="K9" s="10"/>
      <c r="L9" s="10"/>
    </row>
    <row r="10" spans="1:12" ht="12.75">
      <c r="A10" s="175" t="s">
        <v>9</v>
      </c>
      <c r="B10" s="233"/>
      <c r="C10" s="184" t="s">
        <v>192</v>
      </c>
      <c r="D10" s="185"/>
      <c r="E10" s="19"/>
      <c r="F10" s="19"/>
      <c r="G10" s="19"/>
      <c r="H10" s="19"/>
      <c r="I10" s="58"/>
      <c r="J10" s="10"/>
      <c r="K10" s="10"/>
      <c r="L10" s="10"/>
    </row>
    <row r="11" spans="1:12" ht="12.75">
      <c r="A11" s="234"/>
      <c r="B11" s="233"/>
      <c r="C11" s="19"/>
      <c r="D11" s="19"/>
      <c r="E11" s="19"/>
      <c r="F11" s="19"/>
      <c r="G11" s="19"/>
      <c r="H11" s="19"/>
      <c r="I11" s="58"/>
      <c r="J11" s="10"/>
      <c r="K11" s="10"/>
      <c r="L11" s="10"/>
    </row>
    <row r="12" spans="1:12" ht="12.75">
      <c r="A12" s="196" t="s">
        <v>10</v>
      </c>
      <c r="B12" s="197"/>
      <c r="C12" s="177" t="s">
        <v>193</v>
      </c>
      <c r="D12" s="227"/>
      <c r="E12" s="227"/>
      <c r="F12" s="227"/>
      <c r="G12" s="227"/>
      <c r="H12" s="227"/>
      <c r="I12" s="228"/>
      <c r="J12" s="10"/>
      <c r="K12" s="10"/>
      <c r="L12" s="10"/>
    </row>
    <row r="13" spans="1:12" ht="12.75">
      <c r="A13" s="97"/>
      <c r="B13" s="98"/>
      <c r="C13" s="102"/>
      <c r="D13" s="19"/>
      <c r="E13" s="19"/>
      <c r="F13" s="19"/>
      <c r="G13" s="19"/>
      <c r="H13" s="19"/>
      <c r="I13" s="58"/>
      <c r="J13" s="10"/>
      <c r="K13" s="10"/>
      <c r="L13" s="10"/>
    </row>
    <row r="14" spans="1:12" ht="12.75">
      <c r="A14" s="196" t="s">
        <v>11</v>
      </c>
      <c r="B14" s="197"/>
      <c r="C14" s="231">
        <v>10000</v>
      </c>
      <c r="D14" s="232"/>
      <c r="E14" s="19"/>
      <c r="F14" s="177" t="s">
        <v>194</v>
      </c>
      <c r="G14" s="227"/>
      <c r="H14" s="227"/>
      <c r="I14" s="228"/>
      <c r="J14" s="10"/>
      <c r="K14" s="10"/>
      <c r="L14" s="10"/>
    </row>
    <row r="15" spans="1:12" ht="12.75">
      <c r="A15" s="97"/>
      <c r="B15" s="98"/>
      <c r="C15" s="19"/>
      <c r="D15" s="19"/>
      <c r="E15" s="19"/>
      <c r="F15" s="19"/>
      <c r="G15" s="19"/>
      <c r="H15" s="19"/>
      <c r="I15" s="58"/>
      <c r="J15" s="10"/>
      <c r="K15" s="10"/>
      <c r="L15" s="10"/>
    </row>
    <row r="16" spans="1:12" ht="12.75">
      <c r="A16" s="196" t="s">
        <v>12</v>
      </c>
      <c r="B16" s="197"/>
      <c r="C16" s="177" t="s">
        <v>195</v>
      </c>
      <c r="D16" s="227"/>
      <c r="E16" s="227"/>
      <c r="F16" s="227"/>
      <c r="G16" s="227"/>
      <c r="H16" s="227"/>
      <c r="I16" s="228"/>
      <c r="J16" s="10"/>
      <c r="K16" s="10"/>
      <c r="L16" s="10"/>
    </row>
    <row r="17" spans="1:12" ht="12.75">
      <c r="A17" s="97"/>
      <c r="B17" s="98"/>
      <c r="C17" s="19"/>
      <c r="D17" s="19"/>
      <c r="E17" s="19"/>
      <c r="F17" s="19"/>
      <c r="G17" s="19"/>
      <c r="H17" s="19"/>
      <c r="I17" s="58"/>
      <c r="J17" s="10"/>
      <c r="K17" s="10"/>
      <c r="L17" s="10"/>
    </row>
    <row r="18" spans="1:12" ht="12.75">
      <c r="A18" s="196" t="s">
        <v>13</v>
      </c>
      <c r="B18" s="197"/>
      <c r="C18" s="223" t="s">
        <v>196</v>
      </c>
      <c r="D18" s="229"/>
      <c r="E18" s="229"/>
      <c r="F18" s="229"/>
      <c r="G18" s="229"/>
      <c r="H18" s="229"/>
      <c r="I18" s="230"/>
      <c r="J18" s="10"/>
      <c r="K18" s="10"/>
      <c r="L18" s="10"/>
    </row>
    <row r="19" spans="1:12" ht="12.75">
      <c r="A19" s="97"/>
      <c r="B19" s="98"/>
      <c r="C19" s="102"/>
      <c r="D19" s="19"/>
      <c r="E19" s="19"/>
      <c r="F19" s="19"/>
      <c r="G19" s="19"/>
      <c r="H19" s="19"/>
      <c r="I19" s="58"/>
      <c r="J19" s="10"/>
      <c r="K19" s="10"/>
      <c r="L19" s="10"/>
    </row>
    <row r="20" spans="1:12" ht="12.75">
      <c r="A20" s="196" t="s">
        <v>14</v>
      </c>
      <c r="B20" s="197"/>
      <c r="C20" s="223" t="s">
        <v>197</v>
      </c>
      <c r="D20" s="224"/>
      <c r="E20" s="224"/>
      <c r="F20" s="224"/>
      <c r="G20" s="224"/>
      <c r="H20" s="224"/>
      <c r="I20" s="225"/>
      <c r="J20" s="10"/>
      <c r="K20" s="10"/>
      <c r="L20" s="10"/>
    </row>
    <row r="21" spans="1:12" ht="12.75">
      <c r="A21" s="97"/>
      <c r="B21" s="98"/>
      <c r="C21" s="102"/>
      <c r="D21" s="19"/>
      <c r="E21" s="19"/>
      <c r="F21" s="19"/>
      <c r="G21" s="19"/>
      <c r="H21" s="19"/>
      <c r="I21" s="58"/>
      <c r="J21" s="10"/>
      <c r="K21" s="10"/>
      <c r="L21" s="10"/>
    </row>
    <row r="22" spans="1:12" ht="12.75">
      <c r="A22" s="196" t="s">
        <v>15</v>
      </c>
      <c r="B22" s="197"/>
      <c r="C22" s="103">
        <v>133</v>
      </c>
      <c r="D22" s="219" t="s">
        <v>194</v>
      </c>
      <c r="E22" s="220"/>
      <c r="F22" s="221"/>
      <c r="G22" s="196"/>
      <c r="H22" s="226"/>
      <c r="I22" s="59"/>
      <c r="J22" s="10"/>
      <c r="K22" s="10"/>
      <c r="L22" s="10"/>
    </row>
    <row r="23" spans="1:12" ht="12.75">
      <c r="A23" s="97"/>
      <c r="B23" s="98"/>
      <c r="C23" s="19"/>
      <c r="D23" s="104"/>
      <c r="E23" s="104"/>
      <c r="F23" s="104"/>
      <c r="G23" s="104"/>
      <c r="H23" s="19"/>
      <c r="I23" s="58"/>
      <c r="J23" s="10"/>
      <c r="K23" s="10"/>
      <c r="L23" s="10"/>
    </row>
    <row r="24" spans="1:12" ht="12.75">
      <c r="A24" s="196" t="s">
        <v>16</v>
      </c>
      <c r="B24" s="197"/>
      <c r="C24" s="103">
        <v>21</v>
      </c>
      <c r="D24" s="219" t="s">
        <v>198</v>
      </c>
      <c r="E24" s="220"/>
      <c r="F24" s="220"/>
      <c r="G24" s="221"/>
      <c r="H24" s="105" t="s">
        <v>19</v>
      </c>
      <c r="I24" s="73">
        <v>1581</v>
      </c>
      <c r="J24" s="10"/>
      <c r="K24" s="10"/>
      <c r="L24" s="10"/>
    </row>
    <row r="25" spans="1:12" ht="12.75">
      <c r="A25" s="97"/>
      <c r="B25" s="98"/>
      <c r="C25" s="19"/>
      <c r="D25" s="104"/>
      <c r="E25" s="104"/>
      <c r="F25" s="104"/>
      <c r="G25" s="98"/>
      <c r="H25" s="98" t="s">
        <v>20</v>
      </c>
      <c r="I25" s="106"/>
      <c r="J25" s="10"/>
      <c r="K25" s="10"/>
      <c r="L25" s="10"/>
    </row>
    <row r="26" spans="1:12" ht="12.75">
      <c r="A26" s="196" t="s">
        <v>17</v>
      </c>
      <c r="B26" s="197"/>
      <c r="C26" s="107" t="s">
        <v>200</v>
      </c>
      <c r="D26" s="108"/>
      <c r="E26" s="76"/>
      <c r="F26" s="104"/>
      <c r="G26" s="222" t="s">
        <v>21</v>
      </c>
      <c r="H26" s="197"/>
      <c r="I26" s="74" t="s">
        <v>199</v>
      </c>
      <c r="J26" s="10"/>
      <c r="K26" s="10"/>
      <c r="L26" s="10"/>
    </row>
    <row r="27" spans="1:12" ht="12.75">
      <c r="A27" s="97"/>
      <c r="B27" s="98"/>
      <c r="C27" s="19"/>
      <c r="D27" s="104"/>
      <c r="E27" s="104"/>
      <c r="F27" s="104"/>
      <c r="G27" s="104"/>
      <c r="H27" s="19"/>
      <c r="I27" s="109"/>
      <c r="J27" s="10"/>
      <c r="K27" s="10"/>
      <c r="L27" s="10"/>
    </row>
    <row r="28" spans="1:12" ht="12.75">
      <c r="A28" s="212" t="s">
        <v>18</v>
      </c>
      <c r="B28" s="213"/>
      <c r="C28" s="214"/>
      <c r="D28" s="214"/>
      <c r="E28" s="215" t="s">
        <v>22</v>
      </c>
      <c r="F28" s="216"/>
      <c r="G28" s="216"/>
      <c r="H28" s="217" t="s">
        <v>7</v>
      </c>
      <c r="I28" s="218"/>
      <c r="J28" s="10"/>
      <c r="K28" s="10"/>
      <c r="L28" s="10"/>
    </row>
    <row r="29" spans="1:12" ht="12.75">
      <c r="A29" s="110"/>
      <c r="B29" s="76"/>
      <c r="C29" s="76"/>
      <c r="D29" s="19"/>
      <c r="E29" s="19"/>
      <c r="F29" s="19"/>
      <c r="G29" s="19"/>
      <c r="H29" s="111"/>
      <c r="I29" s="109"/>
      <c r="J29" s="10"/>
      <c r="K29" s="10"/>
      <c r="L29" s="10"/>
    </row>
    <row r="30" spans="1:12" ht="12.75">
      <c r="A30" s="209"/>
      <c r="B30" s="186"/>
      <c r="C30" s="186"/>
      <c r="D30" s="187"/>
      <c r="E30" s="209"/>
      <c r="F30" s="186"/>
      <c r="G30" s="186"/>
      <c r="H30" s="184"/>
      <c r="I30" s="185"/>
      <c r="J30" s="10"/>
      <c r="K30" s="10"/>
      <c r="L30" s="10"/>
    </row>
    <row r="31" spans="1:12" ht="12.75">
      <c r="A31" s="97"/>
      <c r="B31" s="98"/>
      <c r="C31" s="102"/>
      <c r="D31" s="210"/>
      <c r="E31" s="210"/>
      <c r="F31" s="210"/>
      <c r="G31" s="211"/>
      <c r="H31" s="19"/>
      <c r="I31" s="113"/>
      <c r="J31" s="10"/>
      <c r="K31" s="10"/>
      <c r="L31" s="10"/>
    </row>
    <row r="32" spans="1:12" ht="12.75">
      <c r="A32" s="209"/>
      <c r="B32" s="186"/>
      <c r="C32" s="186"/>
      <c r="D32" s="187"/>
      <c r="E32" s="209"/>
      <c r="F32" s="186"/>
      <c r="G32" s="186"/>
      <c r="H32" s="184"/>
      <c r="I32" s="185"/>
      <c r="J32" s="10"/>
      <c r="K32" s="10"/>
      <c r="L32" s="10"/>
    </row>
    <row r="33" spans="1:12" ht="12.75">
      <c r="A33" s="97"/>
      <c r="B33" s="98"/>
      <c r="C33" s="102"/>
      <c r="D33" s="112"/>
      <c r="E33" s="112"/>
      <c r="F33" s="112"/>
      <c r="G33" s="95"/>
      <c r="H33" s="19"/>
      <c r="I33" s="114"/>
      <c r="J33" s="10"/>
      <c r="K33" s="10"/>
      <c r="L33" s="10"/>
    </row>
    <row r="34" spans="1:12" ht="12.75">
      <c r="A34" s="209"/>
      <c r="B34" s="186"/>
      <c r="C34" s="186"/>
      <c r="D34" s="187"/>
      <c r="E34" s="209"/>
      <c r="F34" s="186"/>
      <c r="G34" s="186"/>
      <c r="H34" s="184"/>
      <c r="I34" s="185"/>
      <c r="J34" s="10"/>
      <c r="K34" s="10"/>
      <c r="L34" s="10"/>
    </row>
    <row r="35" spans="1:12" ht="12.75">
      <c r="A35" s="97"/>
      <c r="B35" s="98"/>
      <c r="C35" s="102"/>
      <c r="D35" s="112"/>
      <c r="E35" s="112"/>
      <c r="F35" s="112"/>
      <c r="G35" s="95"/>
      <c r="H35" s="19"/>
      <c r="I35" s="114"/>
      <c r="J35" s="10"/>
      <c r="K35" s="10"/>
      <c r="L35" s="10"/>
    </row>
    <row r="36" spans="1:12" ht="12.75">
      <c r="A36" s="209"/>
      <c r="B36" s="186"/>
      <c r="C36" s="186"/>
      <c r="D36" s="187"/>
      <c r="E36" s="209"/>
      <c r="F36" s="186"/>
      <c r="G36" s="186"/>
      <c r="H36" s="184"/>
      <c r="I36" s="185"/>
      <c r="J36" s="10"/>
      <c r="K36" s="10"/>
      <c r="L36" s="10"/>
    </row>
    <row r="37" spans="1:12" ht="12.75">
      <c r="A37" s="115"/>
      <c r="B37" s="116"/>
      <c r="C37" s="206"/>
      <c r="D37" s="207"/>
      <c r="E37" s="19"/>
      <c r="F37" s="206"/>
      <c r="G37" s="207"/>
      <c r="H37" s="19"/>
      <c r="I37" s="58"/>
      <c r="J37" s="10"/>
      <c r="K37" s="10"/>
      <c r="L37" s="10"/>
    </row>
    <row r="38" spans="1:12" ht="12.75">
      <c r="A38" s="209"/>
      <c r="B38" s="186"/>
      <c r="C38" s="186"/>
      <c r="D38" s="187"/>
      <c r="E38" s="209"/>
      <c r="F38" s="186"/>
      <c r="G38" s="186"/>
      <c r="H38" s="184"/>
      <c r="I38" s="185"/>
      <c r="J38" s="10"/>
      <c r="K38" s="10"/>
      <c r="L38" s="10"/>
    </row>
    <row r="39" spans="1:12" ht="12.75">
      <c r="A39" s="115"/>
      <c r="B39" s="116"/>
      <c r="C39" s="117"/>
      <c r="D39" s="118"/>
      <c r="E39" s="19"/>
      <c r="F39" s="117"/>
      <c r="G39" s="118"/>
      <c r="H39" s="19"/>
      <c r="I39" s="58"/>
      <c r="J39" s="10"/>
      <c r="K39" s="10"/>
      <c r="L39" s="10"/>
    </row>
    <row r="40" spans="1:12" ht="12.75">
      <c r="A40" s="209"/>
      <c r="B40" s="186"/>
      <c r="C40" s="186"/>
      <c r="D40" s="187"/>
      <c r="E40" s="209"/>
      <c r="F40" s="186"/>
      <c r="G40" s="186"/>
      <c r="H40" s="184"/>
      <c r="I40" s="185"/>
      <c r="J40" s="10"/>
      <c r="K40" s="10"/>
      <c r="L40" s="10"/>
    </row>
    <row r="41" spans="1:12" ht="12.75">
      <c r="A41" s="75"/>
      <c r="B41" s="76"/>
      <c r="C41" s="76"/>
      <c r="D41" s="76"/>
      <c r="E41" s="18"/>
      <c r="F41" s="76"/>
      <c r="G41" s="76"/>
      <c r="H41" s="77"/>
      <c r="I41" s="119"/>
      <c r="J41" s="10"/>
      <c r="K41" s="10"/>
      <c r="L41" s="10"/>
    </row>
    <row r="42" spans="1:12" ht="12.75">
      <c r="A42" s="115"/>
      <c r="B42" s="116"/>
      <c r="C42" s="117"/>
      <c r="D42" s="118"/>
      <c r="E42" s="19"/>
      <c r="F42" s="117"/>
      <c r="G42" s="118"/>
      <c r="H42" s="19"/>
      <c r="I42" s="58"/>
      <c r="J42" s="10"/>
      <c r="K42" s="10"/>
      <c r="L42" s="10"/>
    </row>
    <row r="43" spans="1:12" ht="12.75">
      <c r="A43" s="120"/>
      <c r="B43" s="121"/>
      <c r="C43" s="121"/>
      <c r="D43" s="101"/>
      <c r="E43" s="101"/>
      <c r="F43" s="121"/>
      <c r="G43" s="101"/>
      <c r="H43" s="101"/>
      <c r="I43" s="122"/>
      <c r="J43" s="10"/>
      <c r="K43" s="10"/>
      <c r="L43" s="10"/>
    </row>
    <row r="44" spans="1:12" ht="12.75">
      <c r="A44" s="175" t="s">
        <v>23</v>
      </c>
      <c r="B44" s="176"/>
      <c r="C44" s="184"/>
      <c r="D44" s="185"/>
      <c r="E44" s="19"/>
      <c r="F44" s="177"/>
      <c r="G44" s="186"/>
      <c r="H44" s="186"/>
      <c r="I44" s="187"/>
      <c r="J44" s="10"/>
      <c r="K44" s="10"/>
      <c r="L44" s="10"/>
    </row>
    <row r="45" spans="1:12" ht="12.75">
      <c r="A45" s="115"/>
      <c r="B45" s="116"/>
      <c r="C45" s="206"/>
      <c r="D45" s="207"/>
      <c r="E45" s="19"/>
      <c r="F45" s="206"/>
      <c r="G45" s="208"/>
      <c r="H45" s="123"/>
      <c r="I45" s="124"/>
      <c r="J45" s="10"/>
      <c r="K45" s="10"/>
      <c r="L45" s="10"/>
    </row>
    <row r="46" spans="1:12" ht="12.75">
      <c r="A46" s="175" t="s">
        <v>24</v>
      </c>
      <c r="B46" s="176"/>
      <c r="C46" s="177" t="s">
        <v>293</v>
      </c>
      <c r="D46" s="178"/>
      <c r="E46" s="178"/>
      <c r="F46" s="178"/>
      <c r="G46" s="178"/>
      <c r="H46" s="178"/>
      <c r="I46" s="179"/>
      <c r="J46" s="10"/>
      <c r="K46" s="10"/>
      <c r="L46" s="10"/>
    </row>
    <row r="47" spans="1:12" ht="12.75">
      <c r="A47" s="97"/>
      <c r="B47" s="98"/>
      <c r="C47" s="102" t="s">
        <v>32</v>
      </c>
      <c r="D47" s="19"/>
      <c r="E47" s="19"/>
      <c r="F47" s="19"/>
      <c r="G47" s="19"/>
      <c r="H47" s="19"/>
      <c r="I47" s="58"/>
      <c r="J47" s="10"/>
      <c r="K47" s="10"/>
      <c r="L47" s="10"/>
    </row>
    <row r="48" spans="1:12" ht="12.75">
      <c r="A48" s="175" t="s">
        <v>25</v>
      </c>
      <c r="B48" s="176"/>
      <c r="C48" s="180" t="s">
        <v>294</v>
      </c>
      <c r="D48" s="181"/>
      <c r="E48" s="182"/>
      <c r="F48" s="127"/>
      <c r="G48" s="105" t="s">
        <v>1</v>
      </c>
      <c r="H48" s="183" t="s">
        <v>201</v>
      </c>
      <c r="I48" s="179"/>
      <c r="J48" s="10"/>
      <c r="K48" s="10"/>
      <c r="L48" s="10"/>
    </row>
    <row r="49" spans="1:12" ht="12.75">
      <c r="A49" s="97"/>
      <c r="B49" s="98"/>
      <c r="C49" s="102"/>
      <c r="D49" s="19"/>
      <c r="E49" s="19"/>
      <c r="F49" s="19"/>
      <c r="G49" s="19"/>
      <c r="H49" s="19"/>
      <c r="I49" s="58"/>
      <c r="J49" s="10"/>
      <c r="K49" s="10"/>
      <c r="L49" s="10"/>
    </row>
    <row r="50" spans="1:12" ht="12.75">
      <c r="A50" s="175" t="s">
        <v>13</v>
      </c>
      <c r="B50" s="176"/>
      <c r="C50" s="193" t="s">
        <v>295</v>
      </c>
      <c r="D50" s="194"/>
      <c r="E50" s="194"/>
      <c r="F50" s="194"/>
      <c r="G50" s="194"/>
      <c r="H50" s="194"/>
      <c r="I50" s="195"/>
      <c r="J50" s="10"/>
      <c r="K50" s="10"/>
      <c r="L50" s="10"/>
    </row>
    <row r="51" spans="1:12" ht="12.75">
      <c r="A51" s="97"/>
      <c r="B51" s="98"/>
      <c r="C51" s="19"/>
      <c r="D51" s="19"/>
      <c r="E51" s="19"/>
      <c r="F51" s="19"/>
      <c r="G51" s="19"/>
      <c r="H51" s="19"/>
      <c r="I51" s="58"/>
      <c r="J51" s="10"/>
      <c r="K51" s="10"/>
      <c r="L51" s="10"/>
    </row>
    <row r="52" spans="1:12" ht="12.75">
      <c r="A52" s="196" t="s">
        <v>26</v>
      </c>
      <c r="B52" s="197"/>
      <c r="C52" s="198" t="s">
        <v>202</v>
      </c>
      <c r="D52" s="199"/>
      <c r="E52" s="199"/>
      <c r="F52" s="199"/>
      <c r="G52" s="199"/>
      <c r="H52" s="199"/>
      <c r="I52" s="200"/>
      <c r="J52" s="10"/>
      <c r="K52" s="10"/>
      <c r="L52" s="10"/>
    </row>
    <row r="53" spans="1:12" ht="12.75">
      <c r="A53" s="125"/>
      <c r="B53" s="101"/>
      <c r="C53" s="174" t="s">
        <v>27</v>
      </c>
      <c r="D53" s="174"/>
      <c r="E53" s="174"/>
      <c r="F53" s="174"/>
      <c r="G53" s="174"/>
      <c r="H53" s="174"/>
      <c r="I53" s="62"/>
      <c r="J53" s="10"/>
      <c r="K53" s="10"/>
      <c r="L53" s="10"/>
    </row>
    <row r="54" spans="1:12" ht="12.75">
      <c r="A54" s="61"/>
      <c r="B54" s="17"/>
      <c r="C54" s="20"/>
      <c r="D54" s="20"/>
      <c r="E54" s="20"/>
      <c r="F54" s="20"/>
      <c r="G54" s="20"/>
      <c r="H54" s="20"/>
      <c r="I54" s="62"/>
      <c r="J54" s="10"/>
      <c r="K54" s="10"/>
      <c r="L54" s="10"/>
    </row>
    <row r="55" spans="1:12" ht="12.75">
      <c r="A55" s="61"/>
      <c r="B55" s="201" t="s">
        <v>28</v>
      </c>
      <c r="C55" s="202"/>
      <c r="D55" s="202"/>
      <c r="E55" s="202"/>
      <c r="F55" s="30"/>
      <c r="G55" s="30"/>
      <c r="H55" s="30"/>
      <c r="I55" s="63"/>
      <c r="J55" s="10"/>
      <c r="K55" s="10"/>
      <c r="L55" s="10"/>
    </row>
    <row r="56" spans="1:12" ht="12.75">
      <c r="A56" s="61"/>
      <c r="B56" s="203" t="s">
        <v>286</v>
      </c>
      <c r="C56" s="204"/>
      <c r="D56" s="204"/>
      <c r="E56" s="204"/>
      <c r="F56" s="204"/>
      <c r="G56" s="204"/>
      <c r="H56" s="204"/>
      <c r="I56" s="205"/>
      <c r="J56" s="10"/>
      <c r="K56" s="10"/>
      <c r="L56" s="10"/>
    </row>
    <row r="57" spans="1:12" ht="12.75">
      <c r="A57" s="61"/>
      <c r="B57" s="64" t="s">
        <v>284</v>
      </c>
      <c r="C57" s="65"/>
      <c r="D57" s="65"/>
      <c r="E57" s="65"/>
      <c r="F57" s="65"/>
      <c r="G57" s="65"/>
      <c r="H57" s="65"/>
      <c r="I57" s="66"/>
      <c r="J57" s="10"/>
      <c r="K57" s="10"/>
      <c r="L57" s="10"/>
    </row>
    <row r="58" spans="1:12" ht="12.75">
      <c r="A58" s="61"/>
      <c r="B58" s="203" t="s">
        <v>285</v>
      </c>
      <c r="C58" s="204"/>
      <c r="D58" s="204"/>
      <c r="E58" s="204"/>
      <c r="F58" s="204"/>
      <c r="G58" s="204"/>
      <c r="H58" s="204"/>
      <c r="I58" s="205"/>
      <c r="J58" s="10"/>
      <c r="K58" s="10"/>
      <c r="L58" s="10"/>
    </row>
    <row r="59" spans="1:12" ht="12.75">
      <c r="A59" s="61"/>
      <c r="B59" s="129"/>
      <c r="C59" s="129"/>
      <c r="D59" s="129"/>
      <c r="E59" s="129"/>
      <c r="F59" s="129"/>
      <c r="G59" s="129"/>
      <c r="H59" s="129"/>
      <c r="I59" s="130"/>
      <c r="J59" s="10"/>
      <c r="K59" s="10"/>
      <c r="L59" s="10"/>
    </row>
    <row r="60" spans="1:12" ht="12.75">
      <c r="A60" s="61"/>
      <c r="B60" s="64"/>
      <c r="C60" s="65"/>
      <c r="D60" s="65"/>
      <c r="E60" s="65"/>
      <c r="F60" s="65"/>
      <c r="G60" s="65"/>
      <c r="H60" s="65"/>
      <c r="I60" s="66"/>
      <c r="J60" s="10"/>
      <c r="K60" s="10"/>
      <c r="L60" s="10"/>
    </row>
    <row r="61" spans="1:12" ht="13.5" thickBot="1">
      <c r="A61" s="67" t="s">
        <v>2</v>
      </c>
      <c r="B61" s="14"/>
      <c r="C61" s="14"/>
      <c r="D61" s="14"/>
      <c r="E61" s="14"/>
      <c r="F61" s="14"/>
      <c r="G61" s="21"/>
      <c r="H61" s="22"/>
      <c r="I61" s="68"/>
      <c r="J61" s="10"/>
      <c r="K61" s="10"/>
      <c r="L61" s="10"/>
    </row>
    <row r="62" spans="1:12" ht="12.75">
      <c r="A62" s="57"/>
      <c r="B62" s="14"/>
      <c r="C62" s="14"/>
      <c r="D62" s="14"/>
      <c r="E62" s="17" t="s">
        <v>29</v>
      </c>
      <c r="F62" s="60"/>
      <c r="G62" s="188" t="s">
        <v>30</v>
      </c>
      <c r="H62" s="189"/>
      <c r="I62" s="190"/>
      <c r="J62" s="10"/>
      <c r="K62" s="10"/>
      <c r="L62" s="10"/>
    </row>
    <row r="63" spans="1:12" ht="12.75">
      <c r="A63" s="69"/>
      <c r="B63" s="70"/>
      <c r="C63" s="71"/>
      <c r="D63" s="71"/>
      <c r="E63" s="71"/>
      <c r="F63" s="71"/>
      <c r="G63" s="191"/>
      <c r="H63" s="192"/>
      <c r="I63" s="72"/>
      <c r="J63" s="10"/>
      <c r="K63" s="10"/>
      <c r="L63" s="10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zoomScaleSheetLayoutView="100" zoomScalePageLayoutView="0" workbookViewId="0" topLeftCell="A1">
      <selection activeCell="L72" sqref="L72"/>
    </sheetView>
  </sheetViews>
  <sheetFormatPr defaultColWidth="9.140625" defaultRowHeight="12.75"/>
  <cols>
    <col min="1" max="9" width="9.140625" style="31" customWidth="1"/>
    <col min="10" max="10" width="12.57421875" style="31" customWidth="1"/>
    <col min="11" max="11" width="12.28125" style="31" customWidth="1"/>
    <col min="12" max="16384" width="9.140625" style="31" customWidth="1"/>
  </cols>
  <sheetData>
    <row r="1" spans="1:11" ht="12.75" customHeight="1">
      <c r="A1" s="245" t="s">
        <v>120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318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2.75">
      <c r="A3" s="248" t="s">
        <v>204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4">
      <c r="A4" s="251" t="s">
        <v>116</v>
      </c>
      <c r="B4" s="252"/>
      <c r="C4" s="252"/>
      <c r="D4" s="252"/>
      <c r="E4" s="252"/>
      <c r="F4" s="252"/>
      <c r="G4" s="252"/>
      <c r="H4" s="253"/>
      <c r="I4" s="35" t="s">
        <v>117</v>
      </c>
      <c r="J4" s="36" t="s">
        <v>118</v>
      </c>
      <c r="K4" s="37" t="s">
        <v>119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34">
        <v>2</v>
      </c>
      <c r="J5" s="33">
        <v>3</v>
      </c>
      <c r="K5" s="33">
        <v>4</v>
      </c>
    </row>
    <row r="6" spans="1:11" ht="12.75">
      <c r="A6" s="255"/>
      <c r="B6" s="256"/>
      <c r="C6" s="256"/>
      <c r="D6" s="256"/>
      <c r="E6" s="256"/>
      <c r="F6" s="256"/>
      <c r="G6" s="256"/>
      <c r="H6" s="256"/>
      <c r="I6" s="256"/>
      <c r="J6" s="256"/>
      <c r="K6" s="257"/>
    </row>
    <row r="7" spans="1:11" ht="12.75">
      <c r="A7" s="258" t="s">
        <v>205</v>
      </c>
      <c r="B7" s="259"/>
      <c r="C7" s="259"/>
      <c r="D7" s="259"/>
      <c r="E7" s="259"/>
      <c r="F7" s="259"/>
      <c r="G7" s="259"/>
      <c r="H7" s="260"/>
      <c r="I7" s="4">
        <v>1</v>
      </c>
      <c r="J7" s="83"/>
      <c r="K7" s="83"/>
    </row>
    <row r="8" spans="1:11" ht="12.75">
      <c r="A8" s="261" t="s">
        <v>33</v>
      </c>
      <c r="B8" s="262"/>
      <c r="C8" s="262"/>
      <c r="D8" s="262"/>
      <c r="E8" s="262"/>
      <c r="F8" s="262"/>
      <c r="G8" s="262"/>
      <c r="H8" s="263"/>
      <c r="I8" s="2">
        <v>2</v>
      </c>
      <c r="J8" s="84">
        <v>196754610.75</v>
      </c>
      <c r="K8" s="84">
        <f>+K9+K16+K26+K35+K39</f>
        <v>151776528</v>
      </c>
    </row>
    <row r="9" spans="1:11" ht="12.75">
      <c r="A9" s="264" t="s">
        <v>34</v>
      </c>
      <c r="B9" s="265"/>
      <c r="C9" s="265"/>
      <c r="D9" s="265"/>
      <c r="E9" s="265"/>
      <c r="F9" s="265"/>
      <c r="G9" s="265"/>
      <c r="H9" s="266"/>
      <c r="I9" s="2">
        <v>3</v>
      </c>
      <c r="J9" s="32">
        <v>3423938.44</v>
      </c>
      <c r="K9" s="32">
        <v>4314288</v>
      </c>
    </row>
    <row r="10" spans="1:11" ht="12.75" customHeight="1">
      <c r="A10" s="264" t="s">
        <v>35</v>
      </c>
      <c r="B10" s="265"/>
      <c r="C10" s="265"/>
      <c r="D10" s="265"/>
      <c r="E10" s="265"/>
      <c r="F10" s="265"/>
      <c r="G10" s="265"/>
      <c r="H10" s="266"/>
      <c r="I10" s="2">
        <v>4</v>
      </c>
      <c r="J10" s="8"/>
      <c r="K10" s="8"/>
    </row>
    <row r="11" spans="1:11" ht="12.75" customHeight="1">
      <c r="A11" s="264" t="s">
        <v>36</v>
      </c>
      <c r="B11" s="265"/>
      <c r="C11" s="265"/>
      <c r="D11" s="265"/>
      <c r="E11" s="265"/>
      <c r="F11" s="265"/>
      <c r="G11" s="265"/>
      <c r="H11" s="266"/>
      <c r="I11" s="2">
        <v>5</v>
      </c>
      <c r="J11" s="8">
        <v>3423938.44</v>
      </c>
      <c r="K11" s="32">
        <v>4314288</v>
      </c>
    </row>
    <row r="12" spans="1:11" ht="12.75" customHeight="1">
      <c r="A12" s="264" t="s">
        <v>0</v>
      </c>
      <c r="B12" s="265"/>
      <c r="C12" s="265"/>
      <c r="D12" s="265"/>
      <c r="E12" s="265"/>
      <c r="F12" s="265"/>
      <c r="G12" s="265"/>
      <c r="H12" s="266"/>
      <c r="I12" s="2">
        <v>6</v>
      </c>
      <c r="J12" s="8"/>
      <c r="K12" s="8"/>
    </row>
    <row r="13" spans="1:11" ht="12.75" customHeight="1">
      <c r="A13" s="264" t="s">
        <v>37</v>
      </c>
      <c r="B13" s="265"/>
      <c r="C13" s="265"/>
      <c r="D13" s="265"/>
      <c r="E13" s="265"/>
      <c r="F13" s="265"/>
      <c r="G13" s="265"/>
      <c r="H13" s="266"/>
      <c r="I13" s="2">
        <v>7</v>
      </c>
      <c r="J13" s="8"/>
      <c r="K13" s="8"/>
    </row>
    <row r="14" spans="1:11" ht="12.75" customHeight="1">
      <c r="A14" s="264" t="s">
        <v>38</v>
      </c>
      <c r="B14" s="265"/>
      <c r="C14" s="265"/>
      <c r="D14" s="265"/>
      <c r="E14" s="265"/>
      <c r="F14" s="265"/>
      <c r="G14" s="265"/>
      <c r="H14" s="266"/>
      <c r="I14" s="2">
        <v>8</v>
      </c>
      <c r="J14" s="8"/>
      <c r="K14" s="8"/>
    </row>
    <row r="15" spans="1:11" ht="12.75" customHeight="1">
      <c r="A15" s="264" t="s">
        <v>39</v>
      </c>
      <c r="B15" s="265"/>
      <c r="C15" s="265"/>
      <c r="D15" s="265"/>
      <c r="E15" s="265"/>
      <c r="F15" s="265"/>
      <c r="G15" s="265"/>
      <c r="H15" s="266"/>
      <c r="I15" s="2">
        <v>9</v>
      </c>
      <c r="J15" s="8"/>
      <c r="K15" s="8"/>
    </row>
    <row r="16" spans="1:11" ht="12.75">
      <c r="A16" s="264" t="s">
        <v>206</v>
      </c>
      <c r="B16" s="265"/>
      <c r="C16" s="265"/>
      <c r="D16" s="265"/>
      <c r="E16" s="265"/>
      <c r="F16" s="265"/>
      <c r="G16" s="265"/>
      <c r="H16" s="266"/>
      <c r="I16" s="2">
        <v>10</v>
      </c>
      <c r="J16" s="32">
        <v>134114441.36</v>
      </c>
      <c r="K16" s="32">
        <f>SUM(K17:K25)</f>
        <v>116996827</v>
      </c>
    </row>
    <row r="17" spans="1:11" ht="12.75">
      <c r="A17" s="264" t="s">
        <v>40</v>
      </c>
      <c r="B17" s="265"/>
      <c r="C17" s="265"/>
      <c r="D17" s="265"/>
      <c r="E17" s="265"/>
      <c r="F17" s="265"/>
      <c r="G17" s="265"/>
      <c r="H17" s="266"/>
      <c r="I17" s="2">
        <v>11</v>
      </c>
      <c r="J17" s="8">
        <v>15605344.05</v>
      </c>
      <c r="K17" s="8">
        <v>15605344</v>
      </c>
    </row>
    <row r="18" spans="1:11" ht="12.75">
      <c r="A18" s="264" t="s">
        <v>41</v>
      </c>
      <c r="B18" s="265"/>
      <c r="C18" s="265"/>
      <c r="D18" s="265"/>
      <c r="E18" s="265"/>
      <c r="F18" s="265"/>
      <c r="G18" s="265"/>
      <c r="H18" s="266"/>
      <c r="I18" s="2">
        <v>12</v>
      </c>
      <c r="J18" s="8">
        <v>36936834.11</v>
      </c>
      <c r="K18" s="8">
        <v>33638278</v>
      </c>
    </row>
    <row r="19" spans="1:11" ht="12.75">
      <c r="A19" s="264" t="s">
        <v>42</v>
      </c>
      <c r="B19" s="265"/>
      <c r="C19" s="265"/>
      <c r="D19" s="265"/>
      <c r="E19" s="265"/>
      <c r="F19" s="265"/>
      <c r="G19" s="265"/>
      <c r="H19" s="266"/>
      <c r="I19" s="2">
        <v>13</v>
      </c>
      <c r="J19" s="8">
        <v>64752079.62</v>
      </c>
      <c r="K19" s="8">
        <v>55076261</v>
      </c>
    </row>
    <row r="20" spans="1:11" ht="12.75">
      <c r="A20" s="264" t="s">
        <v>43</v>
      </c>
      <c r="B20" s="265"/>
      <c r="C20" s="265"/>
      <c r="D20" s="265"/>
      <c r="E20" s="265"/>
      <c r="F20" s="265"/>
      <c r="G20" s="265"/>
      <c r="H20" s="266"/>
      <c r="I20" s="2">
        <v>14</v>
      </c>
      <c r="J20" s="8">
        <v>9226990.61</v>
      </c>
      <c r="K20" s="8">
        <v>7591423</v>
      </c>
    </row>
    <row r="21" spans="1:11" ht="12.75">
      <c r="A21" s="264" t="s">
        <v>44</v>
      </c>
      <c r="B21" s="265"/>
      <c r="C21" s="265"/>
      <c r="D21" s="265"/>
      <c r="E21" s="265"/>
      <c r="F21" s="265"/>
      <c r="G21" s="265"/>
      <c r="H21" s="266"/>
      <c r="I21" s="2">
        <v>15</v>
      </c>
      <c r="J21" s="8"/>
      <c r="K21" s="8"/>
    </row>
    <row r="22" spans="1:11" ht="12.75">
      <c r="A22" s="264" t="s">
        <v>45</v>
      </c>
      <c r="B22" s="265"/>
      <c r="C22" s="265"/>
      <c r="D22" s="265"/>
      <c r="E22" s="265"/>
      <c r="F22" s="265"/>
      <c r="G22" s="265"/>
      <c r="H22" s="266"/>
      <c r="I22" s="2">
        <v>16</v>
      </c>
      <c r="J22" s="8"/>
      <c r="K22" s="8"/>
    </row>
    <row r="23" spans="1:11" ht="12.75">
      <c r="A23" s="264" t="s">
        <v>46</v>
      </c>
      <c r="B23" s="265"/>
      <c r="C23" s="265"/>
      <c r="D23" s="265"/>
      <c r="E23" s="265"/>
      <c r="F23" s="265"/>
      <c r="G23" s="265"/>
      <c r="H23" s="266"/>
      <c r="I23" s="2">
        <v>17</v>
      </c>
      <c r="J23" s="8">
        <v>7470514.43</v>
      </c>
      <c r="K23" s="8">
        <v>4970624</v>
      </c>
    </row>
    <row r="24" spans="1:11" ht="12.75">
      <c r="A24" s="264" t="s">
        <v>47</v>
      </c>
      <c r="B24" s="265"/>
      <c r="C24" s="265"/>
      <c r="D24" s="265"/>
      <c r="E24" s="265"/>
      <c r="F24" s="265"/>
      <c r="G24" s="265"/>
      <c r="H24" s="266"/>
      <c r="I24" s="2">
        <v>18</v>
      </c>
      <c r="J24" s="8">
        <v>122678.54</v>
      </c>
      <c r="K24" s="8">
        <v>114897</v>
      </c>
    </row>
    <row r="25" spans="1:11" ht="12.75">
      <c r="A25" s="264" t="s">
        <v>48</v>
      </c>
      <c r="B25" s="265"/>
      <c r="C25" s="265"/>
      <c r="D25" s="265"/>
      <c r="E25" s="265"/>
      <c r="F25" s="265"/>
      <c r="G25" s="265"/>
      <c r="H25" s="266"/>
      <c r="I25" s="2">
        <v>19</v>
      </c>
      <c r="J25" s="8"/>
      <c r="K25" s="8"/>
    </row>
    <row r="26" spans="1:11" ht="12.75">
      <c r="A26" s="264" t="s">
        <v>207</v>
      </c>
      <c r="B26" s="265"/>
      <c r="C26" s="265"/>
      <c r="D26" s="265"/>
      <c r="E26" s="265"/>
      <c r="F26" s="265"/>
      <c r="G26" s="265"/>
      <c r="H26" s="266"/>
      <c r="I26" s="2">
        <v>20</v>
      </c>
      <c r="J26" s="32">
        <v>8886999.26</v>
      </c>
      <c r="K26" s="32">
        <f>SUM(K27:K34)</f>
        <v>8293289</v>
      </c>
    </row>
    <row r="27" spans="1:11" ht="12.75" customHeight="1">
      <c r="A27" s="264" t="s">
        <v>49</v>
      </c>
      <c r="B27" s="265"/>
      <c r="C27" s="265"/>
      <c r="D27" s="265"/>
      <c r="E27" s="265"/>
      <c r="F27" s="265"/>
      <c r="G27" s="265"/>
      <c r="H27" s="266"/>
      <c r="I27" s="2">
        <v>21</v>
      </c>
      <c r="J27" s="8">
        <v>52655.49</v>
      </c>
      <c r="K27" s="8">
        <v>52656</v>
      </c>
    </row>
    <row r="28" spans="1:11" ht="12.75" customHeight="1">
      <c r="A28" s="264" t="s">
        <v>50</v>
      </c>
      <c r="B28" s="265"/>
      <c r="C28" s="265"/>
      <c r="D28" s="265"/>
      <c r="E28" s="265"/>
      <c r="F28" s="265"/>
      <c r="G28" s="265"/>
      <c r="H28" s="266"/>
      <c r="I28" s="2">
        <v>22</v>
      </c>
      <c r="J28" s="8"/>
      <c r="K28" s="8"/>
    </row>
    <row r="29" spans="1:11" ht="12.75" customHeight="1">
      <c r="A29" s="264" t="s">
        <v>51</v>
      </c>
      <c r="B29" s="265"/>
      <c r="C29" s="265"/>
      <c r="D29" s="265"/>
      <c r="E29" s="265"/>
      <c r="F29" s="265"/>
      <c r="G29" s="265"/>
      <c r="H29" s="266"/>
      <c r="I29" s="2">
        <v>23</v>
      </c>
      <c r="J29" s="8"/>
      <c r="K29" s="8"/>
    </row>
    <row r="30" spans="1:11" ht="12.75" customHeight="1">
      <c r="A30" s="264" t="s">
        <v>162</v>
      </c>
      <c r="B30" s="265"/>
      <c r="C30" s="265"/>
      <c r="D30" s="265"/>
      <c r="E30" s="265"/>
      <c r="F30" s="265"/>
      <c r="G30" s="265"/>
      <c r="H30" s="266"/>
      <c r="I30" s="2">
        <v>24</v>
      </c>
      <c r="J30" s="8"/>
      <c r="K30" s="8"/>
    </row>
    <row r="31" spans="1:11" ht="12.75" customHeight="1">
      <c r="A31" s="264" t="s">
        <v>54</v>
      </c>
      <c r="B31" s="265"/>
      <c r="C31" s="265"/>
      <c r="D31" s="265"/>
      <c r="E31" s="265"/>
      <c r="F31" s="265"/>
      <c r="G31" s="265"/>
      <c r="H31" s="266"/>
      <c r="I31" s="2">
        <v>25</v>
      </c>
      <c r="J31" s="8"/>
      <c r="K31" s="8"/>
    </row>
    <row r="32" spans="1:11" ht="12.75" customHeight="1">
      <c r="A32" s="264" t="s">
        <v>53</v>
      </c>
      <c r="B32" s="265"/>
      <c r="C32" s="265"/>
      <c r="D32" s="265"/>
      <c r="E32" s="265"/>
      <c r="F32" s="265"/>
      <c r="G32" s="265"/>
      <c r="H32" s="266"/>
      <c r="I32" s="2">
        <v>26</v>
      </c>
      <c r="J32" s="8">
        <v>8834343.77</v>
      </c>
      <c r="K32" s="8">
        <v>8240633</v>
      </c>
    </row>
    <row r="33" spans="1:11" ht="12.75" customHeight="1">
      <c r="A33" s="264" t="s">
        <v>52</v>
      </c>
      <c r="B33" s="265"/>
      <c r="C33" s="265"/>
      <c r="D33" s="265"/>
      <c r="E33" s="265"/>
      <c r="F33" s="265"/>
      <c r="G33" s="265"/>
      <c r="H33" s="266"/>
      <c r="I33" s="2">
        <v>27</v>
      </c>
      <c r="J33" s="8"/>
      <c r="K33" s="8"/>
    </row>
    <row r="34" spans="1:11" ht="12.75" customHeight="1">
      <c r="A34" s="264" t="s">
        <v>161</v>
      </c>
      <c r="B34" s="265"/>
      <c r="C34" s="265"/>
      <c r="D34" s="265"/>
      <c r="E34" s="265"/>
      <c r="F34" s="265"/>
      <c r="G34" s="265"/>
      <c r="H34" s="266"/>
      <c r="I34" s="2">
        <v>28</v>
      </c>
      <c r="J34" s="8"/>
      <c r="K34" s="8"/>
    </row>
    <row r="35" spans="1:11" ht="12.75">
      <c r="A35" s="264" t="s">
        <v>208</v>
      </c>
      <c r="B35" s="265"/>
      <c r="C35" s="265"/>
      <c r="D35" s="265"/>
      <c r="E35" s="265"/>
      <c r="F35" s="265"/>
      <c r="G35" s="265"/>
      <c r="H35" s="266"/>
      <c r="I35" s="2">
        <v>29</v>
      </c>
      <c r="J35" s="32">
        <v>36337219.09</v>
      </c>
      <c r="K35" s="32">
        <f>SUM(K36:K39)</f>
        <v>22172124</v>
      </c>
    </row>
    <row r="36" spans="1:11" ht="12.75" customHeight="1">
      <c r="A36" s="264" t="s">
        <v>55</v>
      </c>
      <c r="B36" s="265"/>
      <c r="C36" s="265"/>
      <c r="D36" s="265"/>
      <c r="E36" s="265"/>
      <c r="F36" s="265"/>
      <c r="G36" s="265"/>
      <c r="H36" s="266"/>
      <c r="I36" s="2">
        <v>30</v>
      </c>
      <c r="J36" s="8"/>
      <c r="K36" s="8"/>
    </row>
    <row r="37" spans="1:11" ht="12.75" customHeight="1">
      <c r="A37" s="264" t="s">
        <v>56</v>
      </c>
      <c r="B37" s="265"/>
      <c r="C37" s="265"/>
      <c r="D37" s="265"/>
      <c r="E37" s="265"/>
      <c r="F37" s="265"/>
      <c r="G37" s="265"/>
      <c r="H37" s="266"/>
      <c r="I37" s="2">
        <v>31</v>
      </c>
      <c r="J37" s="8">
        <v>32462970.38</v>
      </c>
      <c r="K37" s="8">
        <v>18507944</v>
      </c>
    </row>
    <row r="38" spans="1:11" ht="12.75" customHeight="1">
      <c r="A38" s="264" t="s">
        <v>57</v>
      </c>
      <c r="B38" s="265"/>
      <c r="C38" s="265"/>
      <c r="D38" s="265"/>
      <c r="E38" s="265"/>
      <c r="F38" s="265"/>
      <c r="G38" s="265"/>
      <c r="H38" s="266"/>
      <c r="I38" s="2">
        <v>32</v>
      </c>
      <c r="J38" s="8">
        <v>3874248.71</v>
      </c>
      <c r="K38" s="8">
        <v>3664180</v>
      </c>
    </row>
    <row r="39" spans="1:11" ht="12.75">
      <c r="A39" s="264" t="s">
        <v>58</v>
      </c>
      <c r="B39" s="265"/>
      <c r="C39" s="265"/>
      <c r="D39" s="265"/>
      <c r="E39" s="265"/>
      <c r="F39" s="265"/>
      <c r="G39" s="265"/>
      <c r="H39" s="266"/>
      <c r="I39" s="2">
        <v>33</v>
      </c>
      <c r="J39" s="8">
        <v>13992012.6</v>
      </c>
      <c r="K39" s="8"/>
    </row>
    <row r="40" spans="1:11" ht="12.75">
      <c r="A40" s="261" t="s">
        <v>59</v>
      </c>
      <c r="B40" s="262"/>
      <c r="C40" s="262"/>
      <c r="D40" s="262"/>
      <c r="E40" s="262"/>
      <c r="F40" s="262"/>
      <c r="G40" s="262"/>
      <c r="H40" s="263"/>
      <c r="I40" s="2">
        <v>34</v>
      </c>
      <c r="J40" s="84">
        <v>989434547.1</v>
      </c>
      <c r="K40" s="84">
        <f>+K41+K49+K56+K64</f>
        <v>999582941</v>
      </c>
    </row>
    <row r="41" spans="1:11" ht="12.75">
      <c r="A41" s="264" t="s">
        <v>60</v>
      </c>
      <c r="B41" s="265"/>
      <c r="C41" s="265"/>
      <c r="D41" s="265"/>
      <c r="E41" s="265"/>
      <c r="F41" s="265"/>
      <c r="G41" s="265"/>
      <c r="H41" s="266"/>
      <c r="I41" s="2">
        <v>35</v>
      </c>
      <c r="J41" s="32">
        <v>22704666.45</v>
      </c>
      <c r="K41" s="32">
        <f>SUM(K42:K48)</f>
        <v>28580662</v>
      </c>
    </row>
    <row r="42" spans="1:11" ht="12.75">
      <c r="A42" s="264" t="s">
        <v>61</v>
      </c>
      <c r="B42" s="265"/>
      <c r="C42" s="265"/>
      <c r="D42" s="265"/>
      <c r="E42" s="265"/>
      <c r="F42" s="265"/>
      <c r="G42" s="265"/>
      <c r="H42" s="266"/>
      <c r="I42" s="2">
        <v>36</v>
      </c>
      <c r="J42" s="8">
        <v>2542309.68</v>
      </c>
      <c r="K42" s="8">
        <v>273218</v>
      </c>
    </row>
    <row r="43" spans="1:11" ht="12.75">
      <c r="A43" s="264" t="s">
        <v>62</v>
      </c>
      <c r="B43" s="265"/>
      <c r="C43" s="265"/>
      <c r="D43" s="265"/>
      <c r="E43" s="265"/>
      <c r="F43" s="265"/>
      <c r="G43" s="265"/>
      <c r="H43" s="266"/>
      <c r="I43" s="2">
        <v>37</v>
      </c>
      <c r="J43" s="8">
        <v>20140949.2</v>
      </c>
      <c r="K43" s="8">
        <v>28288946</v>
      </c>
    </row>
    <row r="44" spans="1:11" ht="12.75">
      <c r="A44" s="264" t="s">
        <v>159</v>
      </c>
      <c r="B44" s="265"/>
      <c r="C44" s="265"/>
      <c r="D44" s="265"/>
      <c r="E44" s="265"/>
      <c r="F44" s="265"/>
      <c r="G44" s="265"/>
      <c r="H44" s="266"/>
      <c r="I44" s="2">
        <v>38</v>
      </c>
      <c r="J44" s="8"/>
      <c r="K44" s="8"/>
    </row>
    <row r="45" spans="1:11" ht="12.75">
      <c r="A45" s="264" t="s">
        <v>160</v>
      </c>
      <c r="B45" s="265"/>
      <c r="C45" s="265"/>
      <c r="D45" s="265"/>
      <c r="E45" s="265"/>
      <c r="F45" s="265"/>
      <c r="G45" s="265"/>
      <c r="H45" s="266"/>
      <c r="I45" s="2">
        <v>39</v>
      </c>
      <c r="J45" s="8"/>
      <c r="K45" s="8"/>
    </row>
    <row r="46" spans="1:11" ht="12.75">
      <c r="A46" s="264" t="s">
        <v>63</v>
      </c>
      <c r="B46" s="265"/>
      <c r="C46" s="265"/>
      <c r="D46" s="265"/>
      <c r="E46" s="265"/>
      <c r="F46" s="265"/>
      <c r="G46" s="265"/>
      <c r="H46" s="266"/>
      <c r="I46" s="2">
        <v>40</v>
      </c>
      <c r="J46" s="8">
        <v>21407.57</v>
      </c>
      <c r="K46" s="8">
        <v>18498</v>
      </c>
    </row>
    <row r="47" spans="1:11" ht="12.75">
      <c r="A47" s="264" t="s">
        <v>64</v>
      </c>
      <c r="B47" s="265"/>
      <c r="C47" s="265"/>
      <c r="D47" s="265"/>
      <c r="E47" s="265"/>
      <c r="F47" s="265"/>
      <c r="G47" s="265"/>
      <c r="H47" s="266"/>
      <c r="I47" s="2">
        <v>41</v>
      </c>
      <c r="J47" s="8"/>
      <c r="K47" s="8"/>
    </row>
    <row r="48" spans="1:11" ht="12.75">
      <c r="A48" s="264" t="s">
        <v>65</v>
      </c>
      <c r="B48" s="265"/>
      <c r="C48" s="265"/>
      <c r="D48" s="265"/>
      <c r="E48" s="265"/>
      <c r="F48" s="265"/>
      <c r="G48" s="265"/>
      <c r="H48" s="266"/>
      <c r="I48" s="2">
        <v>42</v>
      </c>
      <c r="J48" s="8"/>
      <c r="K48" s="8"/>
    </row>
    <row r="49" spans="1:11" ht="12.75">
      <c r="A49" s="264" t="s">
        <v>66</v>
      </c>
      <c r="B49" s="265"/>
      <c r="C49" s="265"/>
      <c r="D49" s="265"/>
      <c r="E49" s="265"/>
      <c r="F49" s="265"/>
      <c r="G49" s="265"/>
      <c r="H49" s="266"/>
      <c r="I49" s="2">
        <v>43</v>
      </c>
      <c r="J49" s="32">
        <v>373262161.7</v>
      </c>
      <c r="K49" s="32">
        <f>SUM(K50:K55)</f>
        <v>331394669</v>
      </c>
    </row>
    <row r="50" spans="1:11" ht="12.75">
      <c r="A50" s="264" t="s">
        <v>67</v>
      </c>
      <c r="B50" s="265"/>
      <c r="C50" s="265"/>
      <c r="D50" s="265"/>
      <c r="E50" s="265"/>
      <c r="F50" s="265"/>
      <c r="G50" s="265"/>
      <c r="H50" s="266"/>
      <c r="I50" s="2">
        <v>44</v>
      </c>
      <c r="J50" s="8"/>
      <c r="K50" s="8"/>
    </row>
    <row r="51" spans="1:11" ht="12.75">
      <c r="A51" s="264" t="s">
        <v>68</v>
      </c>
      <c r="B51" s="265"/>
      <c r="C51" s="265"/>
      <c r="D51" s="265"/>
      <c r="E51" s="265"/>
      <c r="F51" s="265"/>
      <c r="G51" s="265"/>
      <c r="H51" s="266"/>
      <c r="I51" s="2">
        <v>45</v>
      </c>
      <c r="J51" s="8">
        <v>360956101.19</v>
      </c>
      <c r="K51" s="8">
        <v>296439654</v>
      </c>
    </row>
    <row r="52" spans="1:11" ht="12.75">
      <c r="A52" s="264" t="s">
        <v>69</v>
      </c>
      <c r="B52" s="265"/>
      <c r="C52" s="265"/>
      <c r="D52" s="265"/>
      <c r="E52" s="265"/>
      <c r="F52" s="265"/>
      <c r="G52" s="265"/>
      <c r="H52" s="266"/>
      <c r="I52" s="2">
        <v>46</v>
      </c>
      <c r="J52" s="8"/>
      <c r="K52" s="8"/>
    </row>
    <row r="53" spans="1:11" ht="12.75">
      <c r="A53" s="264" t="s">
        <v>70</v>
      </c>
      <c r="B53" s="265"/>
      <c r="C53" s="265"/>
      <c r="D53" s="265"/>
      <c r="E53" s="265"/>
      <c r="F53" s="265"/>
      <c r="G53" s="265"/>
      <c r="H53" s="266"/>
      <c r="I53" s="2">
        <v>47</v>
      </c>
      <c r="J53" s="8"/>
      <c r="K53" s="8"/>
    </row>
    <row r="54" spans="1:11" ht="12.75">
      <c r="A54" s="264" t="s">
        <v>71</v>
      </c>
      <c r="B54" s="265"/>
      <c r="C54" s="265"/>
      <c r="D54" s="265"/>
      <c r="E54" s="265"/>
      <c r="F54" s="265"/>
      <c r="G54" s="265"/>
      <c r="H54" s="266"/>
      <c r="I54" s="2">
        <v>48</v>
      </c>
      <c r="J54" s="8">
        <v>8727037.33</v>
      </c>
      <c r="K54" s="8">
        <v>15201311</v>
      </c>
    </row>
    <row r="55" spans="1:11" ht="12.75">
      <c r="A55" s="264" t="s">
        <v>72</v>
      </c>
      <c r="B55" s="265"/>
      <c r="C55" s="265"/>
      <c r="D55" s="265"/>
      <c r="E55" s="265"/>
      <c r="F55" s="265"/>
      <c r="G55" s="265"/>
      <c r="H55" s="266"/>
      <c r="I55" s="2">
        <v>49</v>
      </c>
      <c r="J55" s="8">
        <v>3579023.18</v>
      </c>
      <c r="K55" s="8">
        <v>19753704</v>
      </c>
    </row>
    <row r="56" spans="1:11" ht="12.75">
      <c r="A56" s="264" t="s">
        <v>209</v>
      </c>
      <c r="B56" s="265"/>
      <c r="C56" s="265"/>
      <c r="D56" s="265"/>
      <c r="E56" s="265"/>
      <c r="F56" s="265"/>
      <c r="G56" s="265"/>
      <c r="H56" s="266"/>
      <c r="I56" s="2">
        <v>50</v>
      </c>
      <c r="J56" s="32">
        <v>68249238.8</v>
      </c>
      <c r="K56" s="32">
        <f>SUM(K57:K63)</f>
        <v>145365438</v>
      </c>
    </row>
    <row r="57" spans="1:11" ht="12.75">
      <c r="A57" s="264" t="s">
        <v>49</v>
      </c>
      <c r="B57" s="265"/>
      <c r="C57" s="265"/>
      <c r="D57" s="265"/>
      <c r="E57" s="265"/>
      <c r="F57" s="265"/>
      <c r="G57" s="265"/>
      <c r="H57" s="266"/>
      <c r="I57" s="2">
        <v>51</v>
      </c>
      <c r="J57" s="8"/>
      <c r="K57" s="8"/>
    </row>
    <row r="58" spans="1:11" ht="12.75">
      <c r="A58" s="264" t="s">
        <v>50</v>
      </c>
      <c r="B58" s="265"/>
      <c r="C58" s="265"/>
      <c r="D58" s="265"/>
      <c r="E58" s="265"/>
      <c r="F58" s="265"/>
      <c r="G58" s="265"/>
      <c r="H58" s="266"/>
      <c r="I58" s="2">
        <v>52</v>
      </c>
      <c r="J58" s="8"/>
      <c r="K58" s="8"/>
    </row>
    <row r="59" spans="1:11" ht="12.75">
      <c r="A59" s="264" t="s">
        <v>73</v>
      </c>
      <c r="B59" s="265"/>
      <c r="C59" s="265"/>
      <c r="D59" s="265"/>
      <c r="E59" s="265"/>
      <c r="F59" s="265"/>
      <c r="G59" s="265"/>
      <c r="H59" s="266"/>
      <c r="I59" s="2">
        <v>53</v>
      </c>
      <c r="J59" s="8"/>
      <c r="K59" s="8"/>
    </row>
    <row r="60" spans="1:11" ht="12.75">
      <c r="A60" s="264" t="s">
        <v>162</v>
      </c>
      <c r="B60" s="265"/>
      <c r="C60" s="265"/>
      <c r="D60" s="265"/>
      <c r="E60" s="265"/>
      <c r="F60" s="265"/>
      <c r="G60" s="265"/>
      <c r="H60" s="266"/>
      <c r="I60" s="2">
        <v>54</v>
      </c>
      <c r="J60" s="8"/>
      <c r="K60" s="8"/>
    </row>
    <row r="61" spans="1:11" ht="12.75">
      <c r="A61" s="264" t="s">
        <v>54</v>
      </c>
      <c r="B61" s="265"/>
      <c r="C61" s="265"/>
      <c r="D61" s="265"/>
      <c r="E61" s="265"/>
      <c r="F61" s="265"/>
      <c r="G61" s="265"/>
      <c r="H61" s="266"/>
      <c r="I61" s="2">
        <v>55</v>
      </c>
      <c r="J61" s="8">
        <v>68249238.8</v>
      </c>
      <c r="K61" s="8">
        <v>145365438</v>
      </c>
    </row>
    <row r="62" spans="1:11" ht="12.75">
      <c r="A62" s="264" t="s">
        <v>53</v>
      </c>
      <c r="B62" s="265"/>
      <c r="C62" s="265"/>
      <c r="D62" s="265"/>
      <c r="E62" s="265"/>
      <c r="F62" s="265"/>
      <c r="G62" s="265"/>
      <c r="H62" s="266"/>
      <c r="I62" s="2">
        <v>56</v>
      </c>
      <c r="J62" s="8"/>
      <c r="K62" s="8"/>
    </row>
    <row r="63" spans="1:11" ht="12.75">
      <c r="A63" s="264" t="s">
        <v>74</v>
      </c>
      <c r="B63" s="265"/>
      <c r="C63" s="265"/>
      <c r="D63" s="265"/>
      <c r="E63" s="265"/>
      <c r="F63" s="265"/>
      <c r="G63" s="265"/>
      <c r="H63" s="266"/>
      <c r="I63" s="2">
        <v>57</v>
      </c>
      <c r="J63" s="8"/>
      <c r="K63" s="8"/>
    </row>
    <row r="64" spans="1:11" ht="12.75">
      <c r="A64" s="264" t="s">
        <v>210</v>
      </c>
      <c r="B64" s="265"/>
      <c r="C64" s="265"/>
      <c r="D64" s="265"/>
      <c r="E64" s="265"/>
      <c r="F64" s="265"/>
      <c r="G64" s="265"/>
      <c r="H64" s="266"/>
      <c r="I64" s="2">
        <v>58</v>
      </c>
      <c r="J64" s="8">
        <v>525218480.15000004</v>
      </c>
      <c r="K64" s="8">
        <v>494242172</v>
      </c>
    </row>
    <row r="65" spans="1:11" ht="12.75">
      <c r="A65" s="261" t="s">
        <v>85</v>
      </c>
      <c r="B65" s="262"/>
      <c r="C65" s="262"/>
      <c r="D65" s="262"/>
      <c r="E65" s="262"/>
      <c r="F65" s="262"/>
      <c r="G65" s="262"/>
      <c r="H65" s="263"/>
      <c r="I65" s="2">
        <v>59</v>
      </c>
      <c r="J65" s="85">
        <v>4808317.08</v>
      </c>
      <c r="K65" s="85">
        <v>3655168</v>
      </c>
    </row>
    <row r="66" spans="1:11" ht="12.75">
      <c r="A66" s="261" t="s">
        <v>83</v>
      </c>
      <c r="B66" s="262"/>
      <c r="C66" s="262"/>
      <c r="D66" s="262"/>
      <c r="E66" s="262"/>
      <c r="F66" s="262"/>
      <c r="G66" s="262"/>
      <c r="H66" s="263"/>
      <c r="I66" s="2">
        <v>60</v>
      </c>
      <c r="J66" s="84">
        <v>1190997474.9299998</v>
      </c>
      <c r="K66" s="84">
        <f>+K65+K40+K8</f>
        <v>1155014637</v>
      </c>
    </row>
    <row r="67" spans="1:11" ht="12.75">
      <c r="A67" s="267" t="s">
        <v>84</v>
      </c>
      <c r="B67" s="268"/>
      <c r="C67" s="268"/>
      <c r="D67" s="268"/>
      <c r="E67" s="268"/>
      <c r="F67" s="268"/>
      <c r="G67" s="268"/>
      <c r="H67" s="269"/>
      <c r="I67" s="5">
        <v>61</v>
      </c>
      <c r="J67" s="86">
        <v>191829422.02</v>
      </c>
      <c r="K67" s="86">
        <v>175612557</v>
      </c>
    </row>
    <row r="68" spans="1:11" ht="12.75">
      <c r="A68" s="270" t="s">
        <v>75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2"/>
    </row>
    <row r="69" spans="1:11" ht="12.75">
      <c r="A69" s="258" t="s">
        <v>211</v>
      </c>
      <c r="B69" s="259"/>
      <c r="C69" s="259"/>
      <c r="D69" s="259"/>
      <c r="E69" s="259"/>
      <c r="F69" s="259"/>
      <c r="G69" s="259"/>
      <c r="H69" s="260"/>
      <c r="I69" s="4">
        <v>62</v>
      </c>
      <c r="J69" s="87">
        <v>850906528.91</v>
      </c>
      <c r="K69" s="87">
        <f>+K70+K72+K79+K82</f>
        <v>754105074</v>
      </c>
    </row>
    <row r="70" spans="1:11" ht="12.75">
      <c r="A70" s="264" t="s">
        <v>76</v>
      </c>
      <c r="B70" s="265"/>
      <c r="C70" s="265"/>
      <c r="D70" s="265"/>
      <c r="E70" s="265"/>
      <c r="F70" s="265"/>
      <c r="G70" s="265"/>
      <c r="H70" s="266"/>
      <c r="I70" s="2">
        <v>63</v>
      </c>
      <c r="J70" s="8">
        <v>133165000</v>
      </c>
      <c r="K70" s="8">
        <v>133165000</v>
      </c>
    </row>
    <row r="71" spans="1:11" ht="12.75">
      <c r="A71" s="264" t="s">
        <v>77</v>
      </c>
      <c r="B71" s="265"/>
      <c r="C71" s="265"/>
      <c r="D71" s="265"/>
      <c r="E71" s="265"/>
      <c r="F71" s="265"/>
      <c r="G71" s="265"/>
      <c r="H71" s="266"/>
      <c r="I71" s="2">
        <v>64</v>
      </c>
      <c r="J71" s="8"/>
      <c r="K71" s="8"/>
    </row>
    <row r="72" spans="1:11" ht="12.75">
      <c r="A72" s="264" t="s">
        <v>78</v>
      </c>
      <c r="B72" s="265"/>
      <c r="C72" s="265"/>
      <c r="D72" s="265"/>
      <c r="E72" s="265"/>
      <c r="F72" s="265"/>
      <c r="G72" s="265"/>
      <c r="H72" s="266"/>
      <c r="I72" s="2">
        <v>65</v>
      </c>
      <c r="J72" s="32">
        <v>37379326.629999995</v>
      </c>
      <c r="K72" s="32">
        <f>+K73+K74-K75</f>
        <v>34916456</v>
      </c>
    </row>
    <row r="73" spans="1:11" ht="12.75">
      <c r="A73" s="264" t="s">
        <v>79</v>
      </c>
      <c r="B73" s="265"/>
      <c r="C73" s="265"/>
      <c r="D73" s="265"/>
      <c r="E73" s="265"/>
      <c r="F73" s="265"/>
      <c r="G73" s="265"/>
      <c r="H73" s="266"/>
      <c r="I73" s="2">
        <v>66</v>
      </c>
      <c r="J73" s="8">
        <v>20109780.46</v>
      </c>
      <c r="K73" s="8">
        <v>20109780</v>
      </c>
    </row>
    <row r="74" spans="1:11" ht="12.75">
      <c r="A74" s="264" t="s">
        <v>287</v>
      </c>
      <c r="B74" s="265"/>
      <c r="C74" s="265"/>
      <c r="D74" s="265"/>
      <c r="E74" s="265"/>
      <c r="F74" s="265"/>
      <c r="G74" s="265"/>
      <c r="H74" s="266"/>
      <c r="I74" s="2">
        <v>67</v>
      </c>
      <c r="J74" s="8">
        <v>25711955.48</v>
      </c>
      <c r="K74" s="8">
        <v>21734610</v>
      </c>
    </row>
    <row r="75" spans="1:11" ht="12.75">
      <c r="A75" s="264" t="s">
        <v>288</v>
      </c>
      <c r="B75" s="265"/>
      <c r="C75" s="265"/>
      <c r="D75" s="265"/>
      <c r="E75" s="265"/>
      <c r="F75" s="265"/>
      <c r="G75" s="265"/>
      <c r="H75" s="266"/>
      <c r="I75" s="2">
        <v>68</v>
      </c>
      <c r="J75" s="8">
        <v>8442409.31</v>
      </c>
      <c r="K75" s="8">
        <v>6927934</v>
      </c>
    </row>
    <row r="76" spans="1:11" ht="12.75">
      <c r="A76" s="264" t="s">
        <v>80</v>
      </c>
      <c r="B76" s="265"/>
      <c r="C76" s="265"/>
      <c r="D76" s="265"/>
      <c r="E76" s="265"/>
      <c r="F76" s="265"/>
      <c r="G76" s="265"/>
      <c r="H76" s="266"/>
      <c r="I76" s="2">
        <v>69</v>
      </c>
      <c r="J76" s="8"/>
      <c r="K76" s="8"/>
    </row>
    <row r="77" spans="1:11" ht="12.75">
      <c r="A77" s="264" t="s">
        <v>81</v>
      </c>
      <c r="B77" s="265"/>
      <c r="C77" s="265"/>
      <c r="D77" s="265"/>
      <c r="E77" s="265"/>
      <c r="F77" s="265"/>
      <c r="G77" s="265"/>
      <c r="H77" s="266"/>
      <c r="I77" s="2">
        <v>70</v>
      </c>
      <c r="J77" s="8"/>
      <c r="K77" s="8"/>
    </row>
    <row r="78" spans="1:11" ht="12.75">
      <c r="A78" s="264" t="s">
        <v>82</v>
      </c>
      <c r="B78" s="265"/>
      <c r="C78" s="265"/>
      <c r="D78" s="265"/>
      <c r="E78" s="265"/>
      <c r="F78" s="265"/>
      <c r="G78" s="265"/>
      <c r="H78" s="266"/>
      <c r="I78" s="2">
        <v>71</v>
      </c>
      <c r="J78" s="8"/>
      <c r="K78" s="8"/>
    </row>
    <row r="79" spans="1:11" ht="12.75">
      <c r="A79" s="264" t="s">
        <v>212</v>
      </c>
      <c r="B79" s="265"/>
      <c r="C79" s="265"/>
      <c r="D79" s="265"/>
      <c r="E79" s="265"/>
      <c r="F79" s="265"/>
      <c r="G79" s="265"/>
      <c r="H79" s="266"/>
      <c r="I79" s="2">
        <v>72</v>
      </c>
      <c r="J79" s="32">
        <v>652385719.41</v>
      </c>
      <c r="K79" s="8">
        <v>459924527</v>
      </c>
    </row>
    <row r="80" spans="1:11" ht="12.75">
      <c r="A80" s="273" t="s">
        <v>86</v>
      </c>
      <c r="B80" s="274"/>
      <c r="C80" s="274"/>
      <c r="D80" s="274"/>
      <c r="E80" s="274"/>
      <c r="F80" s="274"/>
      <c r="G80" s="274"/>
      <c r="H80" s="275"/>
      <c r="I80" s="2">
        <v>73</v>
      </c>
      <c r="J80" s="8">
        <v>652385719.41</v>
      </c>
      <c r="K80" s="8">
        <v>459924527</v>
      </c>
    </row>
    <row r="81" spans="1:11" ht="12.75">
      <c r="A81" s="273" t="s">
        <v>87</v>
      </c>
      <c r="B81" s="274"/>
      <c r="C81" s="274"/>
      <c r="D81" s="274"/>
      <c r="E81" s="274"/>
      <c r="F81" s="274"/>
      <c r="G81" s="274"/>
      <c r="H81" s="275"/>
      <c r="I81" s="2">
        <v>74</v>
      </c>
      <c r="J81" s="8"/>
      <c r="K81" s="8"/>
    </row>
    <row r="82" spans="1:11" ht="12.75">
      <c r="A82" s="264" t="s">
        <v>88</v>
      </c>
      <c r="B82" s="265"/>
      <c r="C82" s="265"/>
      <c r="D82" s="265"/>
      <c r="E82" s="265"/>
      <c r="F82" s="265"/>
      <c r="G82" s="265"/>
      <c r="H82" s="266"/>
      <c r="I82" s="2">
        <v>75</v>
      </c>
      <c r="J82" s="32">
        <v>27976482.87</v>
      </c>
      <c r="K82" s="32">
        <v>126099091</v>
      </c>
    </row>
    <row r="83" spans="1:11" ht="12.75">
      <c r="A83" s="273" t="s">
        <v>89</v>
      </c>
      <c r="B83" s="274"/>
      <c r="C83" s="274"/>
      <c r="D83" s="274"/>
      <c r="E83" s="274"/>
      <c r="F83" s="274"/>
      <c r="G83" s="274"/>
      <c r="H83" s="275"/>
      <c r="I83" s="2">
        <v>76</v>
      </c>
      <c r="J83" s="8">
        <v>27976482.87</v>
      </c>
      <c r="K83" s="32">
        <v>126099091</v>
      </c>
    </row>
    <row r="84" spans="1:11" ht="12.75">
      <c r="A84" s="273" t="s">
        <v>90</v>
      </c>
      <c r="B84" s="274"/>
      <c r="C84" s="274"/>
      <c r="D84" s="274"/>
      <c r="E84" s="274"/>
      <c r="F84" s="274"/>
      <c r="G84" s="274"/>
      <c r="H84" s="275"/>
      <c r="I84" s="2">
        <v>77</v>
      </c>
      <c r="J84" s="8"/>
      <c r="K84" s="8"/>
    </row>
    <row r="85" spans="1:11" ht="12.75">
      <c r="A85" s="264" t="s">
        <v>91</v>
      </c>
      <c r="B85" s="265"/>
      <c r="C85" s="265"/>
      <c r="D85" s="265"/>
      <c r="E85" s="265"/>
      <c r="F85" s="265"/>
      <c r="G85" s="265"/>
      <c r="H85" s="266"/>
      <c r="I85" s="2">
        <v>78</v>
      </c>
      <c r="J85" s="8"/>
      <c r="K85" s="8"/>
    </row>
    <row r="86" spans="1:11" ht="12.75">
      <c r="A86" s="261" t="s">
        <v>92</v>
      </c>
      <c r="B86" s="262"/>
      <c r="C86" s="262"/>
      <c r="D86" s="262"/>
      <c r="E86" s="262"/>
      <c r="F86" s="262"/>
      <c r="G86" s="262"/>
      <c r="H86" s="263"/>
      <c r="I86" s="2">
        <v>79</v>
      </c>
      <c r="J86" s="32">
        <v>0</v>
      </c>
      <c r="K86" s="32">
        <v>0</v>
      </c>
    </row>
    <row r="87" spans="1:11" ht="12.75">
      <c r="A87" s="264" t="s">
        <v>93</v>
      </c>
      <c r="B87" s="265"/>
      <c r="C87" s="265"/>
      <c r="D87" s="265"/>
      <c r="E87" s="265"/>
      <c r="F87" s="265"/>
      <c r="G87" s="265"/>
      <c r="H87" s="266"/>
      <c r="I87" s="2">
        <v>80</v>
      </c>
      <c r="J87" s="8"/>
      <c r="K87" s="8"/>
    </row>
    <row r="88" spans="1:11" ht="12.75">
      <c r="A88" s="264" t="s">
        <v>94</v>
      </c>
      <c r="B88" s="265"/>
      <c r="C88" s="265"/>
      <c r="D88" s="265"/>
      <c r="E88" s="265"/>
      <c r="F88" s="265"/>
      <c r="G88" s="265"/>
      <c r="H88" s="266"/>
      <c r="I88" s="2">
        <v>81</v>
      </c>
      <c r="J88" s="8"/>
      <c r="K88" s="8"/>
    </row>
    <row r="89" spans="1:11" ht="12.75">
      <c r="A89" s="264" t="s">
        <v>95</v>
      </c>
      <c r="B89" s="265"/>
      <c r="C89" s="265"/>
      <c r="D89" s="265"/>
      <c r="E89" s="265"/>
      <c r="F89" s="265"/>
      <c r="G89" s="265"/>
      <c r="H89" s="266"/>
      <c r="I89" s="2">
        <v>82</v>
      </c>
      <c r="J89" s="8"/>
      <c r="K89" s="8"/>
    </row>
    <row r="90" spans="1:11" ht="12.75">
      <c r="A90" s="261" t="s">
        <v>203</v>
      </c>
      <c r="B90" s="262"/>
      <c r="C90" s="262"/>
      <c r="D90" s="262"/>
      <c r="E90" s="262"/>
      <c r="F90" s="262"/>
      <c r="G90" s="262"/>
      <c r="H90" s="263"/>
      <c r="I90" s="2">
        <v>83</v>
      </c>
      <c r="J90" s="84">
        <v>5964746.86</v>
      </c>
      <c r="K90" s="84">
        <f>SUM(K91:K99)</f>
        <v>4451998</v>
      </c>
    </row>
    <row r="91" spans="1:11" ht="12.75">
      <c r="A91" s="264" t="s">
        <v>96</v>
      </c>
      <c r="B91" s="265"/>
      <c r="C91" s="265"/>
      <c r="D91" s="265"/>
      <c r="E91" s="265"/>
      <c r="F91" s="265"/>
      <c r="G91" s="265"/>
      <c r="H91" s="266"/>
      <c r="I91" s="2">
        <v>84</v>
      </c>
      <c r="J91" s="8"/>
      <c r="K91" s="8"/>
    </row>
    <row r="92" spans="1:11" ht="12.75">
      <c r="A92" s="264" t="s">
        <v>98</v>
      </c>
      <c r="B92" s="265"/>
      <c r="C92" s="265"/>
      <c r="D92" s="265"/>
      <c r="E92" s="265"/>
      <c r="F92" s="265"/>
      <c r="G92" s="265"/>
      <c r="H92" s="266"/>
      <c r="I92" s="2">
        <v>85</v>
      </c>
      <c r="J92" s="8"/>
      <c r="K92" s="8"/>
    </row>
    <row r="93" spans="1:11" ht="12.75">
      <c r="A93" s="264" t="s">
        <v>97</v>
      </c>
      <c r="B93" s="265"/>
      <c r="C93" s="265"/>
      <c r="D93" s="265"/>
      <c r="E93" s="265"/>
      <c r="F93" s="265"/>
      <c r="G93" s="265"/>
      <c r="H93" s="266"/>
      <c r="I93" s="2">
        <v>86</v>
      </c>
      <c r="J93" s="8">
        <v>1434722.42</v>
      </c>
      <c r="K93" s="8"/>
    </row>
    <row r="94" spans="1:11" ht="12.75">
      <c r="A94" s="264" t="s">
        <v>99</v>
      </c>
      <c r="B94" s="265"/>
      <c r="C94" s="265"/>
      <c r="D94" s="265"/>
      <c r="E94" s="265"/>
      <c r="F94" s="265"/>
      <c r="G94" s="265"/>
      <c r="H94" s="266"/>
      <c r="I94" s="2">
        <v>87</v>
      </c>
      <c r="J94" s="8"/>
      <c r="K94" s="8"/>
    </row>
    <row r="95" spans="1:11" ht="12.75">
      <c r="A95" s="264" t="s">
        <v>100</v>
      </c>
      <c r="B95" s="265"/>
      <c r="C95" s="265"/>
      <c r="D95" s="265"/>
      <c r="E95" s="265"/>
      <c r="F95" s="265"/>
      <c r="G95" s="265"/>
      <c r="H95" s="266"/>
      <c r="I95" s="2">
        <v>88</v>
      </c>
      <c r="J95" s="8"/>
      <c r="K95" s="8"/>
    </row>
    <row r="96" spans="1:11" ht="12.75">
      <c r="A96" s="264" t="s">
        <v>101</v>
      </c>
      <c r="B96" s="265"/>
      <c r="C96" s="265"/>
      <c r="D96" s="265"/>
      <c r="E96" s="265"/>
      <c r="F96" s="265"/>
      <c r="G96" s="265"/>
      <c r="H96" s="266"/>
      <c r="I96" s="2">
        <v>89</v>
      </c>
      <c r="J96" s="8"/>
      <c r="K96" s="8"/>
    </row>
    <row r="97" spans="1:11" ht="12.75">
      <c r="A97" s="264" t="s">
        <v>163</v>
      </c>
      <c r="B97" s="265"/>
      <c r="C97" s="265"/>
      <c r="D97" s="265"/>
      <c r="E97" s="265"/>
      <c r="F97" s="265"/>
      <c r="G97" s="265"/>
      <c r="H97" s="266"/>
      <c r="I97" s="2">
        <v>90</v>
      </c>
      <c r="J97" s="8"/>
      <c r="K97" s="8"/>
    </row>
    <row r="98" spans="1:11" ht="12.75">
      <c r="A98" s="264" t="s">
        <v>102</v>
      </c>
      <c r="B98" s="265"/>
      <c r="C98" s="265"/>
      <c r="D98" s="265"/>
      <c r="E98" s="265"/>
      <c r="F98" s="265"/>
      <c r="G98" s="265"/>
      <c r="H98" s="266"/>
      <c r="I98" s="2">
        <v>91</v>
      </c>
      <c r="J98" s="8">
        <v>4530024.44</v>
      </c>
      <c r="K98" s="8">
        <f>4451999-1</f>
        <v>4451998</v>
      </c>
    </row>
    <row r="99" spans="1:11" ht="12.75">
      <c r="A99" s="264" t="s">
        <v>103</v>
      </c>
      <c r="B99" s="265"/>
      <c r="C99" s="265"/>
      <c r="D99" s="265"/>
      <c r="E99" s="265"/>
      <c r="F99" s="265"/>
      <c r="G99" s="265"/>
      <c r="H99" s="266"/>
      <c r="I99" s="2">
        <v>92</v>
      </c>
      <c r="J99" s="8"/>
      <c r="K99" s="8"/>
    </row>
    <row r="100" spans="1:11" ht="12.75">
      <c r="A100" s="261" t="s">
        <v>104</v>
      </c>
      <c r="B100" s="262"/>
      <c r="C100" s="262"/>
      <c r="D100" s="262"/>
      <c r="E100" s="262"/>
      <c r="F100" s="262"/>
      <c r="G100" s="262"/>
      <c r="H100" s="263"/>
      <c r="I100" s="2">
        <v>93</v>
      </c>
      <c r="J100" s="84">
        <v>163020719.25</v>
      </c>
      <c r="K100" s="84">
        <f>SUM(K101:K112)</f>
        <v>245851584</v>
      </c>
    </row>
    <row r="101" spans="1:11" ht="12.75">
      <c r="A101" s="264" t="s">
        <v>105</v>
      </c>
      <c r="B101" s="265"/>
      <c r="C101" s="265"/>
      <c r="D101" s="265"/>
      <c r="E101" s="265"/>
      <c r="F101" s="265"/>
      <c r="G101" s="265"/>
      <c r="H101" s="266"/>
      <c r="I101" s="2">
        <v>94</v>
      </c>
      <c r="J101" s="8"/>
      <c r="K101" s="8"/>
    </row>
    <row r="102" spans="1:11" ht="12.75">
      <c r="A102" s="264" t="s">
        <v>98</v>
      </c>
      <c r="B102" s="265"/>
      <c r="C102" s="265"/>
      <c r="D102" s="265"/>
      <c r="E102" s="265"/>
      <c r="F102" s="265"/>
      <c r="G102" s="265"/>
      <c r="H102" s="266"/>
      <c r="I102" s="2">
        <v>95</v>
      </c>
      <c r="J102" s="8"/>
      <c r="K102" s="8"/>
    </row>
    <row r="103" spans="1:11" ht="12.75">
      <c r="A103" s="264" t="s">
        <v>97</v>
      </c>
      <c r="B103" s="265"/>
      <c r="C103" s="265"/>
      <c r="D103" s="265"/>
      <c r="E103" s="265"/>
      <c r="F103" s="265"/>
      <c r="G103" s="265"/>
      <c r="H103" s="266"/>
      <c r="I103" s="2">
        <v>96</v>
      </c>
      <c r="J103" s="8">
        <v>2047128.56</v>
      </c>
      <c r="K103" s="8">
        <v>1710458</v>
      </c>
    </row>
    <row r="104" spans="1:11" ht="12.75">
      <c r="A104" s="264" t="s">
        <v>99</v>
      </c>
      <c r="B104" s="265"/>
      <c r="C104" s="265"/>
      <c r="D104" s="265"/>
      <c r="E104" s="265"/>
      <c r="F104" s="265"/>
      <c r="G104" s="265"/>
      <c r="H104" s="266"/>
      <c r="I104" s="2">
        <v>97</v>
      </c>
      <c r="J104" s="8"/>
      <c r="K104" s="8"/>
    </row>
    <row r="105" spans="1:11" ht="12.75">
      <c r="A105" s="264" t="s">
        <v>100</v>
      </c>
      <c r="B105" s="265"/>
      <c r="C105" s="265"/>
      <c r="D105" s="265"/>
      <c r="E105" s="265"/>
      <c r="F105" s="265"/>
      <c r="G105" s="265"/>
      <c r="H105" s="266"/>
      <c r="I105" s="2">
        <v>98</v>
      </c>
      <c r="J105" s="8">
        <v>109700704.86</v>
      </c>
      <c r="K105" s="8">
        <v>155165205</v>
      </c>
    </row>
    <row r="106" spans="1:11" ht="12.75">
      <c r="A106" s="264" t="s">
        <v>101</v>
      </c>
      <c r="B106" s="265"/>
      <c r="C106" s="265"/>
      <c r="D106" s="265"/>
      <c r="E106" s="265"/>
      <c r="F106" s="265"/>
      <c r="G106" s="265"/>
      <c r="H106" s="266"/>
      <c r="I106" s="2">
        <v>99</v>
      </c>
      <c r="J106" s="8"/>
      <c r="K106" s="8"/>
    </row>
    <row r="107" spans="1:11" ht="12.75">
      <c r="A107" s="264" t="s">
        <v>163</v>
      </c>
      <c r="B107" s="265"/>
      <c r="C107" s="265"/>
      <c r="D107" s="265"/>
      <c r="E107" s="265"/>
      <c r="F107" s="265"/>
      <c r="G107" s="265"/>
      <c r="H107" s="266"/>
      <c r="I107" s="2">
        <v>100</v>
      </c>
      <c r="J107" s="8"/>
      <c r="K107" s="8"/>
    </row>
    <row r="108" spans="1:11" ht="12.75">
      <c r="A108" s="264" t="s">
        <v>106</v>
      </c>
      <c r="B108" s="265"/>
      <c r="C108" s="265"/>
      <c r="D108" s="265"/>
      <c r="E108" s="265"/>
      <c r="F108" s="265"/>
      <c r="G108" s="265"/>
      <c r="H108" s="266"/>
      <c r="I108" s="2">
        <v>101</v>
      </c>
      <c r="J108" s="8">
        <v>38231097.78</v>
      </c>
      <c r="K108" s="8">
        <v>76227025</v>
      </c>
    </row>
    <row r="109" spans="1:11" ht="12.75">
      <c r="A109" s="264" t="s">
        <v>107</v>
      </c>
      <c r="B109" s="265"/>
      <c r="C109" s="265"/>
      <c r="D109" s="265"/>
      <c r="E109" s="265"/>
      <c r="F109" s="265"/>
      <c r="G109" s="265"/>
      <c r="H109" s="266"/>
      <c r="I109" s="2">
        <v>102</v>
      </c>
      <c r="J109" s="8">
        <v>13041788.05</v>
      </c>
      <c r="K109" s="8">
        <v>12748896</v>
      </c>
    </row>
    <row r="110" spans="1:11" ht="12.75">
      <c r="A110" s="264" t="s">
        <v>108</v>
      </c>
      <c r="B110" s="265"/>
      <c r="C110" s="265"/>
      <c r="D110" s="265"/>
      <c r="E110" s="265"/>
      <c r="F110" s="265"/>
      <c r="G110" s="265"/>
      <c r="H110" s="266"/>
      <c r="I110" s="2">
        <v>103</v>
      </c>
      <c r="J110" s="8"/>
      <c r="K110" s="8"/>
    </row>
    <row r="111" spans="1:11" ht="12.75">
      <c r="A111" s="264" t="s">
        <v>109</v>
      </c>
      <c r="B111" s="265"/>
      <c r="C111" s="265"/>
      <c r="D111" s="265"/>
      <c r="E111" s="265"/>
      <c r="F111" s="265"/>
      <c r="G111" s="265"/>
      <c r="H111" s="266"/>
      <c r="I111" s="2">
        <v>104</v>
      </c>
      <c r="J111" s="8"/>
      <c r="K111" s="8"/>
    </row>
    <row r="112" spans="1:11" ht="12.75">
      <c r="A112" s="264" t="s">
        <v>110</v>
      </c>
      <c r="B112" s="265"/>
      <c r="C112" s="265"/>
      <c r="D112" s="265"/>
      <c r="E112" s="265"/>
      <c r="F112" s="265"/>
      <c r="G112" s="265"/>
      <c r="H112" s="266"/>
      <c r="I112" s="2">
        <v>105</v>
      </c>
      <c r="J112" s="8"/>
      <c r="K112" s="8"/>
    </row>
    <row r="113" spans="1:11" ht="12.75">
      <c r="A113" s="261" t="s">
        <v>213</v>
      </c>
      <c r="B113" s="262"/>
      <c r="C113" s="262"/>
      <c r="D113" s="262"/>
      <c r="E113" s="262"/>
      <c r="F113" s="262"/>
      <c r="G113" s="262"/>
      <c r="H113" s="263"/>
      <c r="I113" s="2">
        <v>106</v>
      </c>
      <c r="J113" s="85">
        <v>171105479.91</v>
      </c>
      <c r="K113" s="85">
        <v>150605981</v>
      </c>
    </row>
    <row r="114" spans="1:12" ht="12.75">
      <c r="A114" s="261" t="s">
        <v>214</v>
      </c>
      <c r="B114" s="262"/>
      <c r="C114" s="262"/>
      <c r="D114" s="262"/>
      <c r="E114" s="262"/>
      <c r="F114" s="262"/>
      <c r="G114" s="262"/>
      <c r="H114" s="263"/>
      <c r="I114" s="2">
        <v>107</v>
      </c>
      <c r="J114" s="84">
        <v>1190997474.93</v>
      </c>
      <c r="K114" s="84">
        <f>+K113+K100+K90+K69</f>
        <v>1155014637</v>
      </c>
      <c r="L114" s="165"/>
    </row>
    <row r="115" spans="1:11" ht="12.75">
      <c r="A115" s="283" t="s">
        <v>111</v>
      </c>
      <c r="B115" s="284"/>
      <c r="C115" s="284"/>
      <c r="D115" s="284"/>
      <c r="E115" s="284"/>
      <c r="F115" s="284"/>
      <c r="G115" s="284"/>
      <c r="H115" s="285"/>
      <c r="I115" s="3">
        <v>108</v>
      </c>
      <c r="J115" s="86">
        <v>191829422.02</v>
      </c>
      <c r="K115" s="86">
        <f>+K67</f>
        <v>175612557</v>
      </c>
    </row>
    <row r="116" spans="1:11" ht="12.75">
      <c r="A116" s="270" t="s">
        <v>112</v>
      </c>
      <c r="B116" s="286"/>
      <c r="C116" s="286"/>
      <c r="D116" s="286"/>
      <c r="E116" s="286"/>
      <c r="F116" s="286"/>
      <c r="G116" s="286"/>
      <c r="H116" s="286"/>
      <c r="I116" s="287"/>
      <c r="J116" s="287"/>
      <c r="K116" s="288"/>
    </row>
    <row r="117" spans="1:11" ht="12.75">
      <c r="A117" s="258" t="s">
        <v>113</v>
      </c>
      <c r="B117" s="259"/>
      <c r="C117" s="259"/>
      <c r="D117" s="259"/>
      <c r="E117" s="259"/>
      <c r="F117" s="259"/>
      <c r="G117" s="259"/>
      <c r="H117" s="259"/>
      <c r="I117" s="289"/>
      <c r="J117" s="289"/>
      <c r="K117" s="290"/>
    </row>
    <row r="118" spans="1:11" ht="12.75">
      <c r="A118" s="264" t="s">
        <v>114</v>
      </c>
      <c r="B118" s="265"/>
      <c r="C118" s="265"/>
      <c r="D118" s="265"/>
      <c r="E118" s="265"/>
      <c r="F118" s="265"/>
      <c r="G118" s="265"/>
      <c r="H118" s="266"/>
      <c r="I118" s="2">
        <v>109</v>
      </c>
      <c r="J118" s="8"/>
      <c r="K118" s="8"/>
    </row>
    <row r="119" spans="1:11" ht="12.75">
      <c r="A119" s="276" t="s">
        <v>115</v>
      </c>
      <c r="B119" s="277"/>
      <c r="C119" s="277"/>
      <c r="D119" s="277"/>
      <c r="E119" s="277"/>
      <c r="F119" s="277"/>
      <c r="G119" s="277"/>
      <c r="H119" s="278"/>
      <c r="I119" s="5">
        <v>110</v>
      </c>
      <c r="J119" s="9"/>
      <c r="K119" s="9"/>
    </row>
    <row r="120" spans="1:11" ht="12.75">
      <c r="A120" s="279" t="s">
        <v>164</v>
      </c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</row>
    <row r="121" spans="1:11" ht="12.75">
      <c r="A121" s="281"/>
      <c r="B121" s="282"/>
      <c r="C121" s="282"/>
      <c r="D121" s="282"/>
      <c r="E121" s="282"/>
      <c r="F121" s="282"/>
      <c r="G121" s="282"/>
      <c r="H121" s="282"/>
      <c r="I121" s="282"/>
      <c r="J121" s="282"/>
      <c r="K121" s="282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12:H12"/>
    <mergeCell ref="A11:H11"/>
    <mergeCell ref="A10:H10"/>
    <mergeCell ref="A9:H9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6:J67 J84 J72:J76 K70 J114:J115 J7:J10 J15:J16 J21 J26:J28 J30:J31 J34:J36 J40:J41 J46 J48:J50 J52 J56:J61 K72:K77 K7:K67 J79:K79 J81:J82 K86:K115 J86 J88 J90:J92 J94:J97 J99:J102 J106:J107 J110:J111 K80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showGridLines="0" view="pageBreakPreview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31" customWidth="1"/>
    <col min="10" max="11" width="11.140625" style="31" bestFit="1" customWidth="1"/>
    <col min="12" max="12" width="11.7109375" style="31" customWidth="1"/>
    <col min="13" max="13" width="12.00390625" style="31" customWidth="1"/>
    <col min="14" max="14" width="10.7109375" style="31" bestFit="1" customWidth="1"/>
    <col min="15" max="16384" width="9.140625" style="31" customWidth="1"/>
  </cols>
  <sheetData>
    <row r="1" spans="1:13" ht="12.75" customHeight="1">
      <c r="A1" s="245" t="s">
        <v>215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 customHeight="1">
      <c r="A2" s="304" t="s">
        <v>319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ht="12.75" customHeight="1">
      <c r="A3" s="293" t="s">
        <v>204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24">
      <c r="A4" s="292" t="s">
        <v>116</v>
      </c>
      <c r="B4" s="292"/>
      <c r="C4" s="292"/>
      <c r="D4" s="292"/>
      <c r="E4" s="292"/>
      <c r="F4" s="292"/>
      <c r="G4" s="292"/>
      <c r="H4" s="292"/>
      <c r="I4" s="35" t="s">
        <v>117</v>
      </c>
      <c r="J4" s="291" t="s">
        <v>118</v>
      </c>
      <c r="K4" s="291"/>
      <c r="L4" s="291" t="s">
        <v>119</v>
      </c>
      <c r="M4" s="291"/>
    </row>
    <row r="5" spans="1:13" ht="12.75">
      <c r="A5" s="292"/>
      <c r="B5" s="292"/>
      <c r="C5" s="292"/>
      <c r="D5" s="292"/>
      <c r="E5" s="292"/>
      <c r="F5" s="292"/>
      <c r="G5" s="292"/>
      <c r="H5" s="292"/>
      <c r="I5" s="35"/>
      <c r="J5" s="37" t="s">
        <v>165</v>
      </c>
      <c r="K5" s="37" t="s">
        <v>166</v>
      </c>
      <c r="L5" s="37" t="s">
        <v>165</v>
      </c>
      <c r="M5" s="37" t="s">
        <v>166</v>
      </c>
    </row>
    <row r="6" spans="1:13" ht="12.75">
      <c r="A6" s="291">
        <v>1</v>
      </c>
      <c r="B6" s="291"/>
      <c r="C6" s="291"/>
      <c r="D6" s="291"/>
      <c r="E6" s="291"/>
      <c r="F6" s="291"/>
      <c r="G6" s="291"/>
      <c r="H6" s="291"/>
      <c r="I6" s="39">
        <v>2</v>
      </c>
      <c r="J6" s="37">
        <v>3</v>
      </c>
      <c r="K6" s="37">
        <v>4</v>
      </c>
      <c r="L6" s="37">
        <v>5</v>
      </c>
      <c r="M6" s="37">
        <v>6</v>
      </c>
    </row>
    <row r="7" spans="1:13" ht="12.75">
      <c r="A7" s="258" t="s">
        <v>121</v>
      </c>
      <c r="B7" s="259"/>
      <c r="C7" s="259"/>
      <c r="D7" s="259"/>
      <c r="E7" s="259"/>
      <c r="F7" s="259"/>
      <c r="G7" s="259"/>
      <c r="H7" s="260"/>
      <c r="I7" s="4">
        <v>111</v>
      </c>
      <c r="J7" s="87">
        <v>1180324642.3300002</v>
      </c>
      <c r="K7" s="87">
        <v>330809610.03</v>
      </c>
      <c r="L7" s="87">
        <f>SUM(L8:L9)</f>
        <v>1917819106</v>
      </c>
      <c r="M7" s="87">
        <f>SUM(M8:M9)</f>
        <v>342240245</v>
      </c>
    </row>
    <row r="8" spans="1:13" ht="12.75">
      <c r="A8" s="261" t="s">
        <v>122</v>
      </c>
      <c r="B8" s="262"/>
      <c r="C8" s="262"/>
      <c r="D8" s="262"/>
      <c r="E8" s="262"/>
      <c r="F8" s="262"/>
      <c r="G8" s="262"/>
      <c r="H8" s="263"/>
      <c r="I8" s="2">
        <v>112</v>
      </c>
      <c r="J8" s="85">
        <v>1165660154.41</v>
      </c>
      <c r="K8" s="85">
        <v>327532597.01</v>
      </c>
      <c r="L8" s="85">
        <v>1901791410</v>
      </c>
      <c r="M8" s="85">
        <v>337078029</v>
      </c>
    </row>
    <row r="9" spans="1:13" ht="12.75">
      <c r="A9" s="261" t="s">
        <v>123</v>
      </c>
      <c r="B9" s="262"/>
      <c r="C9" s="262"/>
      <c r="D9" s="262"/>
      <c r="E9" s="262"/>
      <c r="F9" s="262"/>
      <c r="G9" s="262"/>
      <c r="H9" s="263"/>
      <c r="I9" s="2">
        <v>113</v>
      </c>
      <c r="J9" s="85">
        <v>14664487.92</v>
      </c>
      <c r="K9" s="85">
        <v>3277013.02</v>
      </c>
      <c r="L9" s="85">
        <v>16027696</v>
      </c>
      <c r="M9" s="85">
        <v>5162216</v>
      </c>
    </row>
    <row r="10" spans="1:14" ht="12.75">
      <c r="A10" s="261" t="s">
        <v>124</v>
      </c>
      <c r="B10" s="262"/>
      <c r="C10" s="262"/>
      <c r="D10" s="262"/>
      <c r="E10" s="262"/>
      <c r="F10" s="262"/>
      <c r="G10" s="262"/>
      <c r="H10" s="263"/>
      <c r="I10" s="2">
        <v>114</v>
      </c>
      <c r="J10" s="84">
        <v>1192276234.83</v>
      </c>
      <c r="K10" s="84">
        <v>345706368.65000004</v>
      </c>
      <c r="L10" s="84">
        <f>+L11+L12+L16+L20+L21+L22+L26</f>
        <v>1807822494</v>
      </c>
      <c r="M10" s="84">
        <f>+M11+M12+M16+M20+M21+M22+M26</f>
        <v>306243090.77</v>
      </c>
      <c r="N10" s="165"/>
    </row>
    <row r="11" spans="1:13" ht="12.75">
      <c r="A11" s="261" t="s">
        <v>167</v>
      </c>
      <c r="B11" s="262"/>
      <c r="C11" s="262"/>
      <c r="D11" s="262"/>
      <c r="E11" s="262"/>
      <c r="F11" s="262"/>
      <c r="G11" s="262"/>
      <c r="H11" s="263"/>
      <c r="I11" s="2">
        <v>115</v>
      </c>
      <c r="J11" s="85">
        <v>10146457.229999999</v>
      </c>
      <c r="K11" s="85">
        <v>16058331.63</v>
      </c>
      <c r="L11" s="85">
        <v>-6374289</v>
      </c>
      <c r="M11" s="85">
        <v>-6790883</v>
      </c>
    </row>
    <row r="12" spans="1:13" ht="12.75">
      <c r="A12" s="261" t="s">
        <v>216</v>
      </c>
      <c r="B12" s="262"/>
      <c r="C12" s="262"/>
      <c r="D12" s="262"/>
      <c r="E12" s="262"/>
      <c r="F12" s="262"/>
      <c r="G12" s="262"/>
      <c r="H12" s="263"/>
      <c r="I12" s="2">
        <v>116</v>
      </c>
      <c r="J12" s="84">
        <v>637461057.16</v>
      </c>
      <c r="K12" s="84">
        <v>162797542.18</v>
      </c>
      <c r="L12" s="84">
        <f>SUM(L13:L15)</f>
        <v>1290874211</v>
      </c>
      <c r="M12" s="84">
        <f>SUM(M13:M15)</f>
        <v>174468069.01</v>
      </c>
    </row>
    <row r="13" spans="1:13" ht="12.75">
      <c r="A13" s="264" t="s">
        <v>125</v>
      </c>
      <c r="B13" s="265"/>
      <c r="C13" s="265"/>
      <c r="D13" s="265"/>
      <c r="E13" s="265"/>
      <c r="F13" s="265"/>
      <c r="G13" s="265"/>
      <c r="H13" s="266"/>
      <c r="I13" s="2">
        <v>117</v>
      </c>
      <c r="J13" s="8">
        <v>341199504.38</v>
      </c>
      <c r="K13" s="8">
        <v>88800026.57000001</v>
      </c>
      <c r="L13" s="8">
        <f>-L11+1015891978</f>
        <v>1022266267</v>
      </c>
      <c r="M13" s="8">
        <f>-M11+89045437</f>
        <v>95836320</v>
      </c>
    </row>
    <row r="14" spans="1:13" ht="12.75">
      <c r="A14" s="264" t="s">
        <v>126</v>
      </c>
      <c r="B14" s="265"/>
      <c r="C14" s="265"/>
      <c r="D14" s="265"/>
      <c r="E14" s="265"/>
      <c r="F14" s="265"/>
      <c r="G14" s="265"/>
      <c r="H14" s="266"/>
      <c r="I14" s="2">
        <v>118</v>
      </c>
      <c r="J14" s="8"/>
      <c r="K14" s="8"/>
      <c r="L14" s="8"/>
      <c r="M14" s="8"/>
    </row>
    <row r="15" spans="1:13" ht="12.75">
      <c r="A15" s="264" t="s">
        <v>127</v>
      </c>
      <c r="B15" s="265"/>
      <c r="C15" s="265"/>
      <c r="D15" s="265"/>
      <c r="E15" s="265"/>
      <c r="F15" s="265"/>
      <c r="G15" s="265"/>
      <c r="H15" s="266"/>
      <c r="I15" s="2">
        <v>119</v>
      </c>
      <c r="J15" s="8">
        <v>296261552.78</v>
      </c>
      <c r="K15" s="8">
        <v>73997515.61</v>
      </c>
      <c r="L15" s="8">
        <v>268607944</v>
      </c>
      <c r="M15" s="8">
        <v>78631749.01</v>
      </c>
    </row>
    <row r="16" spans="1:13" ht="12.75">
      <c r="A16" s="261" t="s">
        <v>128</v>
      </c>
      <c r="B16" s="262"/>
      <c r="C16" s="262"/>
      <c r="D16" s="262"/>
      <c r="E16" s="262"/>
      <c r="F16" s="262"/>
      <c r="G16" s="262"/>
      <c r="H16" s="263"/>
      <c r="I16" s="2">
        <v>120</v>
      </c>
      <c r="J16" s="84">
        <v>396979375.71</v>
      </c>
      <c r="K16" s="84">
        <v>99054078.49000001</v>
      </c>
      <c r="L16" s="84">
        <f>SUM(L17:L19)</f>
        <v>441362575</v>
      </c>
      <c r="M16" s="84">
        <f>SUM(M17:M19)</f>
        <v>117382182.29999998</v>
      </c>
    </row>
    <row r="17" spans="1:13" ht="12.75">
      <c r="A17" s="264" t="s">
        <v>168</v>
      </c>
      <c r="B17" s="265"/>
      <c r="C17" s="265"/>
      <c r="D17" s="265"/>
      <c r="E17" s="265"/>
      <c r="F17" s="265"/>
      <c r="G17" s="265"/>
      <c r="H17" s="266"/>
      <c r="I17" s="2">
        <v>121</v>
      </c>
      <c r="J17" s="8">
        <v>207741659.9939533</v>
      </c>
      <c r="K17" s="8">
        <v>52758219.52247764</v>
      </c>
      <c r="L17" s="8">
        <v>233450970</v>
      </c>
      <c r="M17" s="8">
        <v>63549052.59066999</v>
      </c>
    </row>
    <row r="18" spans="1:13" ht="12.75">
      <c r="A18" s="264" t="s">
        <v>289</v>
      </c>
      <c r="B18" s="265"/>
      <c r="C18" s="265"/>
      <c r="D18" s="265"/>
      <c r="E18" s="265"/>
      <c r="F18" s="265"/>
      <c r="G18" s="265"/>
      <c r="H18" s="266"/>
      <c r="I18" s="2">
        <v>122</v>
      </c>
      <c r="J18" s="8">
        <v>127962348.95</v>
      </c>
      <c r="K18" s="8">
        <v>32497409.03752236</v>
      </c>
      <c r="L18" s="8">
        <v>148344909</v>
      </c>
      <c r="M18" s="8">
        <v>38710930.05932999</v>
      </c>
    </row>
    <row r="19" spans="1:13" ht="12.75">
      <c r="A19" s="264" t="s">
        <v>290</v>
      </c>
      <c r="B19" s="265"/>
      <c r="C19" s="265"/>
      <c r="D19" s="265"/>
      <c r="E19" s="265"/>
      <c r="F19" s="265"/>
      <c r="G19" s="265"/>
      <c r="H19" s="266"/>
      <c r="I19" s="2">
        <v>123</v>
      </c>
      <c r="J19" s="8">
        <v>61275366.77</v>
      </c>
      <c r="K19" s="8">
        <v>13798449.93</v>
      </c>
      <c r="L19" s="8">
        <v>59566696</v>
      </c>
      <c r="M19" s="8">
        <v>15122199.649999999</v>
      </c>
    </row>
    <row r="20" spans="1:13" ht="12.75">
      <c r="A20" s="261" t="s">
        <v>217</v>
      </c>
      <c r="B20" s="262"/>
      <c r="C20" s="262"/>
      <c r="D20" s="262"/>
      <c r="E20" s="262"/>
      <c r="F20" s="262"/>
      <c r="G20" s="262"/>
      <c r="H20" s="263"/>
      <c r="I20" s="2">
        <v>124</v>
      </c>
      <c r="J20" s="85">
        <v>48440767.75</v>
      </c>
      <c r="K20" s="85">
        <v>11768529.85</v>
      </c>
      <c r="L20" s="85">
        <v>44557282</v>
      </c>
      <c r="M20" s="85">
        <v>12144960.61</v>
      </c>
    </row>
    <row r="21" spans="1:13" ht="12.75">
      <c r="A21" s="261" t="s">
        <v>218</v>
      </c>
      <c r="B21" s="262"/>
      <c r="C21" s="262"/>
      <c r="D21" s="262"/>
      <c r="E21" s="262"/>
      <c r="F21" s="262"/>
      <c r="G21" s="262"/>
      <c r="H21" s="263"/>
      <c r="I21" s="2">
        <v>125</v>
      </c>
      <c r="J21" s="85">
        <v>22510849.52</v>
      </c>
      <c r="K21" s="85">
        <v>7074203.58</v>
      </c>
      <c r="L21" s="85">
        <f>25063852+5257384</f>
        <v>30321236</v>
      </c>
      <c r="M21" s="85">
        <v>4243587</v>
      </c>
    </row>
    <row r="22" spans="1:13" ht="12.75">
      <c r="A22" s="261" t="s">
        <v>219</v>
      </c>
      <c r="B22" s="262"/>
      <c r="C22" s="262"/>
      <c r="D22" s="262"/>
      <c r="E22" s="262"/>
      <c r="F22" s="262"/>
      <c r="G22" s="262"/>
      <c r="H22" s="263"/>
      <c r="I22" s="2">
        <v>126</v>
      </c>
      <c r="J22" s="84">
        <v>68275381.94</v>
      </c>
      <c r="K22" s="84">
        <v>42175734.61</v>
      </c>
      <c r="L22" s="84">
        <f>SUM(L23:L25)</f>
        <v>1528107</v>
      </c>
      <c r="M22" s="84">
        <f>SUM(M23:M25)</f>
        <v>1617451</v>
      </c>
    </row>
    <row r="23" spans="1:13" ht="12.75">
      <c r="A23" s="264" t="s">
        <v>292</v>
      </c>
      <c r="B23" s="265"/>
      <c r="C23" s="265"/>
      <c r="D23" s="265"/>
      <c r="E23" s="265"/>
      <c r="F23" s="265"/>
      <c r="G23" s="265"/>
      <c r="H23" s="266"/>
      <c r="I23" s="2">
        <v>127</v>
      </c>
      <c r="J23" s="8"/>
      <c r="K23" s="8"/>
      <c r="L23" s="8"/>
      <c r="M23" s="8"/>
    </row>
    <row r="24" spans="1:13" ht="12.75">
      <c r="A24" s="264" t="s">
        <v>291</v>
      </c>
      <c r="B24" s="265"/>
      <c r="C24" s="265"/>
      <c r="D24" s="265"/>
      <c r="E24" s="265"/>
      <c r="F24" s="265"/>
      <c r="G24" s="265"/>
      <c r="H24" s="266"/>
      <c r="I24" s="2">
        <v>128</v>
      </c>
      <c r="J24" s="8">
        <v>68275381.94</v>
      </c>
      <c r="K24" s="8">
        <v>42175734.61</v>
      </c>
      <c r="L24" s="8">
        <f>-1+1528108</f>
        <v>1528107</v>
      </c>
      <c r="M24" s="8">
        <f>559050+1058401</f>
        <v>1617451</v>
      </c>
    </row>
    <row r="25" spans="1:13" ht="12.75">
      <c r="A25" s="261" t="s">
        <v>129</v>
      </c>
      <c r="B25" s="262"/>
      <c r="C25" s="262"/>
      <c r="D25" s="262"/>
      <c r="E25" s="262"/>
      <c r="F25" s="262"/>
      <c r="G25" s="262"/>
      <c r="H25" s="263"/>
      <c r="I25" s="2">
        <v>129</v>
      </c>
      <c r="J25" s="85"/>
      <c r="K25" s="85"/>
      <c r="L25" s="85"/>
      <c r="M25" s="85"/>
    </row>
    <row r="26" spans="1:13" ht="12.75">
      <c r="A26" s="261" t="s">
        <v>130</v>
      </c>
      <c r="B26" s="262"/>
      <c r="C26" s="262"/>
      <c r="D26" s="262"/>
      <c r="E26" s="262"/>
      <c r="F26" s="262"/>
      <c r="G26" s="262"/>
      <c r="H26" s="263"/>
      <c r="I26" s="2">
        <v>130</v>
      </c>
      <c r="J26" s="85">
        <v>8462345.52</v>
      </c>
      <c r="K26" s="85">
        <v>6777948.31</v>
      </c>
      <c r="L26" s="85">
        <v>5553372</v>
      </c>
      <c r="M26" s="85">
        <v>3177723.85</v>
      </c>
    </row>
    <row r="27" spans="1:13" ht="12.75">
      <c r="A27" s="261" t="s">
        <v>131</v>
      </c>
      <c r="B27" s="262"/>
      <c r="C27" s="262"/>
      <c r="D27" s="262"/>
      <c r="E27" s="262"/>
      <c r="F27" s="262"/>
      <c r="G27" s="262"/>
      <c r="H27" s="263"/>
      <c r="I27" s="2">
        <v>131</v>
      </c>
      <c r="J27" s="84">
        <v>34480148.949999996</v>
      </c>
      <c r="K27" s="84">
        <v>12100572.68</v>
      </c>
      <c r="L27" s="84">
        <f>SUM(L28:L32)</f>
        <v>30219110</v>
      </c>
      <c r="M27" s="84">
        <f>SUM(M28:M32)</f>
        <v>11156627</v>
      </c>
    </row>
    <row r="28" spans="1:13" ht="13.5" customHeight="1">
      <c r="A28" s="261" t="s">
        <v>220</v>
      </c>
      <c r="B28" s="262"/>
      <c r="C28" s="262"/>
      <c r="D28" s="262"/>
      <c r="E28" s="262"/>
      <c r="F28" s="262"/>
      <c r="G28" s="262"/>
      <c r="H28" s="263"/>
      <c r="I28" s="2">
        <v>132</v>
      </c>
      <c r="J28" s="85"/>
      <c r="K28" s="85"/>
      <c r="L28" s="85"/>
      <c r="M28" s="85"/>
    </row>
    <row r="29" spans="1:13" ht="25.5" customHeight="1">
      <c r="A29" s="261" t="s">
        <v>221</v>
      </c>
      <c r="B29" s="262"/>
      <c r="C29" s="262"/>
      <c r="D29" s="262"/>
      <c r="E29" s="262"/>
      <c r="F29" s="262"/>
      <c r="G29" s="262"/>
      <c r="H29" s="263"/>
      <c r="I29" s="2">
        <v>133</v>
      </c>
      <c r="J29" s="85">
        <v>29806329.509999998</v>
      </c>
      <c r="K29" s="85">
        <v>10845042.879999999</v>
      </c>
      <c r="L29" s="85">
        <f>21506296+3155617</f>
        <v>24661913</v>
      </c>
      <c r="M29" s="85">
        <v>9940967</v>
      </c>
    </row>
    <row r="30" spans="1:13" ht="12.75">
      <c r="A30" s="261" t="s">
        <v>222</v>
      </c>
      <c r="B30" s="262"/>
      <c r="C30" s="262"/>
      <c r="D30" s="262"/>
      <c r="E30" s="262"/>
      <c r="F30" s="262"/>
      <c r="G30" s="262"/>
      <c r="H30" s="263"/>
      <c r="I30" s="2">
        <v>134</v>
      </c>
      <c r="J30" s="85"/>
      <c r="K30" s="85"/>
      <c r="L30" s="85"/>
      <c r="M30" s="85"/>
    </row>
    <row r="31" spans="1:13" ht="12.75">
      <c r="A31" s="261" t="s">
        <v>223</v>
      </c>
      <c r="B31" s="262"/>
      <c r="C31" s="262"/>
      <c r="D31" s="262"/>
      <c r="E31" s="262"/>
      <c r="F31" s="262"/>
      <c r="G31" s="262"/>
      <c r="H31" s="263"/>
      <c r="I31" s="2">
        <v>135</v>
      </c>
      <c r="J31" s="85"/>
      <c r="K31" s="85"/>
      <c r="L31" s="85"/>
      <c r="M31" s="85"/>
    </row>
    <row r="32" spans="1:13" ht="12.75">
      <c r="A32" s="261" t="s">
        <v>132</v>
      </c>
      <c r="B32" s="262"/>
      <c r="C32" s="262"/>
      <c r="D32" s="262"/>
      <c r="E32" s="262"/>
      <c r="F32" s="262"/>
      <c r="G32" s="262"/>
      <c r="H32" s="263"/>
      <c r="I32" s="2">
        <v>136</v>
      </c>
      <c r="J32" s="85">
        <v>4673819.44</v>
      </c>
      <c r="K32" s="85">
        <v>1255529.8</v>
      </c>
      <c r="L32" s="85">
        <v>5557197</v>
      </c>
      <c r="M32" s="85">
        <v>1215660</v>
      </c>
    </row>
    <row r="33" spans="1:13" ht="12.75">
      <c r="A33" s="261" t="s">
        <v>224</v>
      </c>
      <c r="B33" s="262"/>
      <c r="C33" s="262"/>
      <c r="D33" s="262"/>
      <c r="E33" s="262"/>
      <c r="F33" s="262"/>
      <c r="G33" s="262"/>
      <c r="H33" s="263"/>
      <c r="I33" s="2">
        <v>137</v>
      </c>
      <c r="J33" s="84">
        <v>178114.67</v>
      </c>
      <c r="K33" s="84">
        <v>39752.51</v>
      </c>
      <c r="L33" s="84">
        <f>SUM(L34:L36)</f>
        <v>124618</v>
      </c>
      <c r="M33" s="84">
        <f>SUM(M34:M36)</f>
        <v>22852</v>
      </c>
    </row>
    <row r="34" spans="1:13" ht="12.75">
      <c r="A34" s="261" t="s">
        <v>225</v>
      </c>
      <c r="B34" s="262"/>
      <c r="C34" s="262"/>
      <c r="D34" s="262"/>
      <c r="E34" s="262"/>
      <c r="F34" s="262"/>
      <c r="G34" s="262"/>
      <c r="H34" s="263"/>
      <c r="I34" s="2">
        <v>138</v>
      </c>
      <c r="J34" s="85"/>
      <c r="K34" s="85"/>
      <c r="L34" s="85"/>
      <c r="M34" s="85"/>
    </row>
    <row r="35" spans="1:14" ht="25.5" customHeight="1">
      <c r="A35" s="261" t="s">
        <v>226</v>
      </c>
      <c r="B35" s="262"/>
      <c r="C35" s="262"/>
      <c r="D35" s="262"/>
      <c r="E35" s="262"/>
      <c r="F35" s="262"/>
      <c r="G35" s="262"/>
      <c r="H35" s="263"/>
      <c r="I35" s="2">
        <v>139</v>
      </c>
      <c r="J35" s="85">
        <v>178114.67</v>
      </c>
      <c r="K35" s="85">
        <v>39752.51</v>
      </c>
      <c r="L35" s="85">
        <v>124618</v>
      </c>
      <c r="M35" s="85">
        <v>22852</v>
      </c>
      <c r="N35" s="165"/>
    </row>
    <row r="36" spans="1:13" ht="12.75">
      <c r="A36" s="261" t="s">
        <v>227</v>
      </c>
      <c r="B36" s="262"/>
      <c r="C36" s="262"/>
      <c r="D36" s="262"/>
      <c r="E36" s="262"/>
      <c r="F36" s="262"/>
      <c r="G36" s="262"/>
      <c r="H36" s="263"/>
      <c r="I36" s="2">
        <v>140</v>
      </c>
      <c r="J36" s="85"/>
      <c r="K36" s="85"/>
      <c r="L36" s="85"/>
      <c r="M36" s="85"/>
    </row>
    <row r="37" spans="1:13" ht="12.75">
      <c r="A37" s="261" t="s">
        <v>133</v>
      </c>
      <c r="B37" s="262"/>
      <c r="C37" s="262"/>
      <c r="D37" s="262"/>
      <c r="E37" s="262"/>
      <c r="F37" s="262"/>
      <c r="G37" s="262"/>
      <c r="H37" s="263"/>
      <c r="I37" s="2">
        <v>141</v>
      </c>
      <c r="J37" s="85"/>
      <c r="K37" s="85"/>
      <c r="L37" s="85"/>
      <c r="M37" s="85"/>
    </row>
    <row r="38" spans="1:13" ht="12.75">
      <c r="A38" s="261" t="s">
        <v>169</v>
      </c>
      <c r="B38" s="262"/>
      <c r="C38" s="262"/>
      <c r="D38" s="262"/>
      <c r="E38" s="262"/>
      <c r="F38" s="262"/>
      <c r="G38" s="262"/>
      <c r="H38" s="263"/>
      <c r="I38" s="2">
        <v>142</v>
      </c>
      <c r="J38" s="85"/>
      <c r="K38" s="85"/>
      <c r="L38" s="85"/>
      <c r="M38" s="85"/>
    </row>
    <row r="39" spans="1:13" ht="12.75">
      <c r="A39" s="261" t="s">
        <v>170</v>
      </c>
      <c r="B39" s="262"/>
      <c r="C39" s="262"/>
      <c r="D39" s="262"/>
      <c r="E39" s="262"/>
      <c r="F39" s="262"/>
      <c r="G39" s="262"/>
      <c r="H39" s="263"/>
      <c r="I39" s="2">
        <v>143</v>
      </c>
      <c r="J39" s="85"/>
      <c r="K39" s="85"/>
      <c r="L39" s="85"/>
      <c r="M39" s="85"/>
    </row>
    <row r="40" spans="1:13" ht="12.75">
      <c r="A40" s="261" t="s">
        <v>134</v>
      </c>
      <c r="B40" s="262"/>
      <c r="C40" s="262"/>
      <c r="D40" s="262"/>
      <c r="E40" s="262"/>
      <c r="F40" s="262"/>
      <c r="G40" s="262"/>
      <c r="H40" s="263"/>
      <c r="I40" s="2">
        <v>144</v>
      </c>
      <c r="J40" s="85"/>
      <c r="K40" s="85"/>
      <c r="L40" s="85"/>
      <c r="M40" s="85"/>
    </row>
    <row r="41" spans="1:13" ht="12.75">
      <c r="A41" s="261" t="s">
        <v>135</v>
      </c>
      <c r="B41" s="262"/>
      <c r="C41" s="262"/>
      <c r="D41" s="262"/>
      <c r="E41" s="262"/>
      <c r="F41" s="262"/>
      <c r="G41" s="262"/>
      <c r="H41" s="263"/>
      <c r="I41" s="2">
        <v>145</v>
      </c>
      <c r="J41" s="85"/>
      <c r="K41" s="85"/>
      <c r="L41" s="85"/>
      <c r="M41" s="85"/>
    </row>
    <row r="42" spans="1:13" ht="12.75">
      <c r="A42" s="261" t="s">
        <v>136</v>
      </c>
      <c r="B42" s="262"/>
      <c r="C42" s="262"/>
      <c r="D42" s="262"/>
      <c r="E42" s="262"/>
      <c r="F42" s="262"/>
      <c r="G42" s="262"/>
      <c r="H42" s="263"/>
      <c r="I42" s="2">
        <v>146</v>
      </c>
      <c r="J42" s="84">
        <v>1214804791.2800002</v>
      </c>
      <c r="K42" s="84">
        <v>342910182.71</v>
      </c>
      <c r="L42" s="84">
        <f>+L27+L7</f>
        <v>1948038216</v>
      </c>
      <c r="M42" s="84">
        <f>+M27+M7</f>
        <v>353396872</v>
      </c>
    </row>
    <row r="43" spans="1:14" ht="12.75">
      <c r="A43" s="261" t="s">
        <v>137</v>
      </c>
      <c r="B43" s="262"/>
      <c r="C43" s="262"/>
      <c r="D43" s="262"/>
      <c r="E43" s="262"/>
      <c r="F43" s="262"/>
      <c r="G43" s="262"/>
      <c r="H43" s="263"/>
      <c r="I43" s="2">
        <v>147</v>
      </c>
      <c r="J43" s="84">
        <v>1192454349.5</v>
      </c>
      <c r="K43" s="84">
        <v>345746121.16</v>
      </c>
      <c r="L43" s="84">
        <f>+L33+L10</f>
        <v>1807947112</v>
      </c>
      <c r="M43" s="84">
        <f>+M33+M10</f>
        <v>306265942.77</v>
      </c>
      <c r="N43" s="165"/>
    </row>
    <row r="44" spans="1:13" ht="12.75">
      <c r="A44" s="261" t="s">
        <v>138</v>
      </c>
      <c r="B44" s="262"/>
      <c r="C44" s="262"/>
      <c r="D44" s="262"/>
      <c r="E44" s="262"/>
      <c r="F44" s="262"/>
      <c r="G44" s="262"/>
      <c r="H44" s="263"/>
      <c r="I44" s="2">
        <v>148</v>
      </c>
      <c r="J44" s="84">
        <v>22350441.78000021</v>
      </c>
      <c r="K44" s="84">
        <v>-2835938.4500000477</v>
      </c>
      <c r="L44" s="84">
        <f>+L42-L43</f>
        <v>140091104</v>
      </c>
      <c r="M44" s="84">
        <f>+M42-M43</f>
        <v>47130929.23000002</v>
      </c>
    </row>
    <row r="45" spans="1:14" ht="12.75">
      <c r="A45" s="273" t="s">
        <v>139</v>
      </c>
      <c r="B45" s="274"/>
      <c r="C45" s="274"/>
      <c r="D45" s="274"/>
      <c r="E45" s="274"/>
      <c r="F45" s="274"/>
      <c r="G45" s="274"/>
      <c r="H45" s="275"/>
      <c r="I45" s="2">
        <v>149</v>
      </c>
      <c r="J45" s="32">
        <v>22350441.78000021</v>
      </c>
      <c r="K45" s="32">
        <v>0</v>
      </c>
      <c r="L45" s="32">
        <f>+L44</f>
        <v>140091104</v>
      </c>
      <c r="M45" s="32">
        <f>+M44</f>
        <v>47130929.23000002</v>
      </c>
      <c r="N45" s="165"/>
    </row>
    <row r="46" spans="1:13" ht="12.75">
      <c r="A46" s="273" t="s">
        <v>140</v>
      </c>
      <c r="B46" s="274"/>
      <c r="C46" s="274"/>
      <c r="D46" s="274"/>
      <c r="E46" s="274"/>
      <c r="F46" s="274"/>
      <c r="G46" s="274"/>
      <c r="H46" s="275"/>
      <c r="I46" s="2">
        <v>150</v>
      </c>
      <c r="J46" s="32">
        <v>0</v>
      </c>
      <c r="K46" s="32">
        <v>2835938.4500000477</v>
      </c>
      <c r="L46" s="32"/>
      <c r="M46" s="32"/>
    </row>
    <row r="47" spans="1:13" ht="12.75">
      <c r="A47" s="261" t="s">
        <v>141</v>
      </c>
      <c r="B47" s="262"/>
      <c r="C47" s="262"/>
      <c r="D47" s="262"/>
      <c r="E47" s="262"/>
      <c r="F47" s="262"/>
      <c r="G47" s="262"/>
      <c r="H47" s="263"/>
      <c r="I47" s="2">
        <v>151</v>
      </c>
      <c r="J47" s="85">
        <v>-5626041.09</v>
      </c>
      <c r="K47" s="85">
        <v>-5626041.09</v>
      </c>
      <c r="L47" s="85">
        <v>13992013</v>
      </c>
      <c r="M47" s="85">
        <v>13992013</v>
      </c>
    </row>
    <row r="48" spans="1:14" ht="12.75">
      <c r="A48" s="261" t="s">
        <v>142</v>
      </c>
      <c r="B48" s="262"/>
      <c r="C48" s="262"/>
      <c r="D48" s="262"/>
      <c r="E48" s="262"/>
      <c r="F48" s="262"/>
      <c r="G48" s="262"/>
      <c r="H48" s="263"/>
      <c r="I48" s="2">
        <v>152</v>
      </c>
      <c r="J48" s="84">
        <v>27976482.87000021</v>
      </c>
      <c r="K48" s="84">
        <v>2790102.639999952</v>
      </c>
      <c r="L48" s="84">
        <f>+L44-L47</f>
        <v>126099091</v>
      </c>
      <c r="M48" s="84">
        <f>+M44-M47</f>
        <v>33138916.23000002</v>
      </c>
      <c r="N48" s="165"/>
    </row>
    <row r="49" spans="1:13" ht="12.75">
      <c r="A49" s="273" t="s">
        <v>143</v>
      </c>
      <c r="B49" s="274"/>
      <c r="C49" s="274"/>
      <c r="D49" s="274"/>
      <c r="E49" s="274"/>
      <c r="F49" s="274"/>
      <c r="G49" s="274"/>
      <c r="H49" s="275"/>
      <c r="I49" s="2">
        <v>153</v>
      </c>
      <c r="J49" s="32">
        <v>27976482.87000021</v>
      </c>
      <c r="K49" s="32">
        <v>2790102.639999952</v>
      </c>
      <c r="L49" s="32">
        <f>+L48</f>
        <v>126099091</v>
      </c>
      <c r="M49" s="32">
        <f>+M48</f>
        <v>33138916.23000002</v>
      </c>
    </row>
    <row r="50" spans="1:13" ht="12.75">
      <c r="A50" s="294" t="s">
        <v>144</v>
      </c>
      <c r="B50" s="295"/>
      <c r="C50" s="295"/>
      <c r="D50" s="295"/>
      <c r="E50" s="295"/>
      <c r="F50" s="295"/>
      <c r="G50" s="295"/>
      <c r="H50" s="296"/>
      <c r="I50" s="3">
        <v>154</v>
      </c>
      <c r="J50" s="38">
        <v>0</v>
      </c>
      <c r="K50" s="38">
        <v>0</v>
      </c>
      <c r="L50" s="38">
        <v>0</v>
      </c>
      <c r="M50" s="38">
        <v>0</v>
      </c>
    </row>
    <row r="51" spans="1:13" ht="12.75" customHeight="1">
      <c r="A51" s="270" t="s">
        <v>179</v>
      </c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97"/>
    </row>
    <row r="52" spans="1:13" ht="12.75" customHeight="1">
      <c r="A52" s="258" t="s">
        <v>171</v>
      </c>
      <c r="B52" s="259"/>
      <c r="C52" s="259"/>
      <c r="D52" s="259"/>
      <c r="E52" s="259"/>
      <c r="F52" s="259"/>
      <c r="G52" s="259"/>
      <c r="H52" s="259"/>
      <c r="I52" s="79"/>
      <c r="J52" s="79"/>
      <c r="K52" s="79"/>
      <c r="L52" s="79"/>
      <c r="M52" s="128"/>
    </row>
    <row r="53" spans="1:13" ht="12.75">
      <c r="A53" s="298" t="s">
        <v>172</v>
      </c>
      <c r="B53" s="299"/>
      <c r="C53" s="299"/>
      <c r="D53" s="299"/>
      <c r="E53" s="299"/>
      <c r="F53" s="299"/>
      <c r="G53" s="299"/>
      <c r="H53" s="300"/>
      <c r="I53" s="2">
        <v>155</v>
      </c>
      <c r="J53" s="8"/>
      <c r="K53" s="8"/>
      <c r="L53" s="8"/>
      <c r="M53" s="8"/>
    </row>
    <row r="54" spans="1:13" ht="12.75">
      <c r="A54" s="298" t="s">
        <v>173</v>
      </c>
      <c r="B54" s="299"/>
      <c r="C54" s="299"/>
      <c r="D54" s="299"/>
      <c r="E54" s="299"/>
      <c r="F54" s="299"/>
      <c r="G54" s="299"/>
      <c r="H54" s="300"/>
      <c r="I54" s="2">
        <v>156</v>
      </c>
      <c r="J54" s="9"/>
      <c r="K54" s="9"/>
      <c r="L54" s="9"/>
      <c r="M54" s="9"/>
    </row>
    <row r="55" spans="1:13" ht="12.75" customHeight="1">
      <c r="A55" s="270" t="s">
        <v>174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97"/>
    </row>
    <row r="56" spans="1:13" ht="12.75">
      <c r="A56" s="258" t="s">
        <v>175</v>
      </c>
      <c r="B56" s="259"/>
      <c r="C56" s="259"/>
      <c r="D56" s="259"/>
      <c r="E56" s="259"/>
      <c r="F56" s="259"/>
      <c r="G56" s="259"/>
      <c r="H56" s="260"/>
      <c r="I56" s="80">
        <v>157</v>
      </c>
      <c r="J56" s="7">
        <f>+J48</f>
        <v>27976482.87000021</v>
      </c>
      <c r="K56" s="7">
        <f>+K48</f>
        <v>2790102.639999952</v>
      </c>
      <c r="L56" s="7">
        <f>+L48</f>
        <v>126099091</v>
      </c>
      <c r="M56" s="7">
        <f>+M48</f>
        <v>33138916.23000002</v>
      </c>
    </row>
    <row r="57" spans="1:13" ht="12.75">
      <c r="A57" s="261" t="s">
        <v>176</v>
      </c>
      <c r="B57" s="262"/>
      <c r="C57" s="262"/>
      <c r="D57" s="262"/>
      <c r="E57" s="262"/>
      <c r="F57" s="262"/>
      <c r="G57" s="262"/>
      <c r="H57" s="263"/>
      <c r="I57" s="2">
        <v>158</v>
      </c>
      <c r="J57" s="32">
        <v>0</v>
      </c>
      <c r="K57" s="32">
        <v>0</v>
      </c>
      <c r="L57" s="32">
        <v>0</v>
      </c>
      <c r="M57" s="32">
        <v>0</v>
      </c>
    </row>
    <row r="58" spans="1:13" ht="12.75">
      <c r="A58" s="261" t="s">
        <v>177</v>
      </c>
      <c r="B58" s="262"/>
      <c r="C58" s="262"/>
      <c r="D58" s="262"/>
      <c r="E58" s="262"/>
      <c r="F58" s="262"/>
      <c r="G58" s="262"/>
      <c r="H58" s="263"/>
      <c r="I58" s="2">
        <v>159</v>
      </c>
      <c r="J58" s="8"/>
      <c r="K58" s="8"/>
      <c r="L58" s="8"/>
      <c r="M58" s="8"/>
    </row>
    <row r="59" spans="1:13" ht="15" customHeight="1">
      <c r="A59" s="301" t="s">
        <v>189</v>
      </c>
      <c r="B59" s="302"/>
      <c r="C59" s="302"/>
      <c r="D59" s="302"/>
      <c r="E59" s="302"/>
      <c r="F59" s="302"/>
      <c r="G59" s="302"/>
      <c r="H59" s="303"/>
      <c r="I59" s="2">
        <v>160</v>
      </c>
      <c r="J59" s="8"/>
      <c r="K59" s="8"/>
      <c r="L59" s="8"/>
      <c r="M59" s="8"/>
    </row>
    <row r="60" spans="1:13" ht="16.5" customHeight="1">
      <c r="A60" s="301" t="s">
        <v>184</v>
      </c>
      <c r="B60" s="302"/>
      <c r="C60" s="302"/>
      <c r="D60" s="302"/>
      <c r="E60" s="302"/>
      <c r="F60" s="302"/>
      <c r="G60" s="302"/>
      <c r="H60" s="303"/>
      <c r="I60" s="4">
        <v>161</v>
      </c>
      <c r="J60" s="81"/>
      <c r="K60" s="81"/>
      <c r="L60" s="81"/>
      <c r="M60" s="81"/>
    </row>
    <row r="61" spans="1:13" ht="17.25" customHeight="1">
      <c r="A61" s="301" t="s">
        <v>185</v>
      </c>
      <c r="B61" s="302"/>
      <c r="C61" s="302"/>
      <c r="D61" s="302"/>
      <c r="E61" s="302"/>
      <c r="F61" s="302"/>
      <c r="G61" s="302"/>
      <c r="H61" s="303"/>
      <c r="I61" s="4">
        <v>162</v>
      </c>
      <c r="J61" s="81"/>
      <c r="K61" s="81"/>
      <c r="L61" s="81"/>
      <c r="M61" s="81"/>
    </row>
    <row r="62" spans="1:13" ht="12.75">
      <c r="A62" s="261" t="s">
        <v>188</v>
      </c>
      <c r="B62" s="262"/>
      <c r="C62" s="262"/>
      <c r="D62" s="262"/>
      <c r="E62" s="262"/>
      <c r="F62" s="262"/>
      <c r="G62" s="262"/>
      <c r="H62" s="263"/>
      <c r="I62" s="2">
        <v>163</v>
      </c>
      <c r="J62" s="8"/>
      <c r="K62" s="8"/>
      <c r="L62" s="8"/>
      <c r="M62" s="8"/>
    </row>
    <row r="63" spans="1:13" ht="12.75">
      <c r="A63" s="261" t="s">
        <v>186</v>
      </c>
      <c r="B63" s="262"/>
      <c r="C63" s="262"/>
      <c r="D63" s="262"/>
      <c r="E63" s="262"/>
      <c r="F63" s="262"/>
      <c r="G63" s="262"/>
      <c r="H63" s="263"/>
      <c r="I63" s="2">
        <v>164</v>
      </c>
      <c r="J63" s="8"/>
      <c r="K63" s="8"/>
      <c r="L63" s="8"/>
      <c r="M63" s="8"/>
    </row>
    <row r="64" spans="1:13" ht="12.75">
      <c r="A64" s="261" t="s">
        <v>187</v>
      </c>
      <c r="B64" s="262"/>
      <c r="C64" s="262"/>
      <c r="D64" s="262"/>
      <c r="E64" s="262"/>
      <c r="F64" s="262"/>
      <c r="G64" s="262"/>
      <c r="H64" s="263"/>
      <c r="I64" s="2">
        <v>165</v>
      </c>
      <c r="J64" s="8"/>
      <c r="K64" s="8"/>
      <c r="L64" s="8"/>
      <c r="M64" s="8"/>
    </row>
    <row r="65" spans="1:13" ht="12.75">
      <c r="A65" s="261" t="s">
        <v>183</v>
      </c>
      <c r="B65" s="262"/>
      <c r="C65" s="262"/>
      <c r="D65" s="262"/>
      <c r="E65" s="262"/>
      <c r="F65" s="262"/>
      <c r="G65" s="262"/>
      <c r="H65" s="263"/>
      <c r="I65" s="2">
        <v>166</v>
      </c>
      <c r="J65" s="8"/>
      <c r="K65" s="8"/>
      <c r="L65" s="8"/>
      <c r="M65" s="8"/>
    </row>
    <row r="66" spans="1:13" ht="12.75">
      <c r="A66" s="261" t="s">
        <v>182</v>
      </c>
      <c r="B66" s="262"/>
      <c r="C66" s="262"/>
      <c r="D66" s="262"/>
      <c r="E66" s="262"/>
      <c r="F66" s="262"/>
      <c r="G66" s="262"/>
      <c r="H66" s="263"/>
      <c r="I66" s="2">
        <v>167</v>
      </c>
      <c r="J66" s="32">
        <v>0</v>
      </c>
      <c r="K66" s="32">
        <v>0</v>
      </c>
      <c r="L66" s="32">
        <v>0</v>
      </c>
      <c r="M66" s="32">
        <v>0</v>
      </c>
    </row>
    <row r="67" spans="1:13" ht="12.75">
      <c r="A67" s="261" t="s">
        <v>181</v>
      </c>
      <c r="B67" s="262"/>
      <c r="C67" s="262"/>
      <c r="D67" s="262"/>
      <c r="E67" s="262"/>
      <c r="F67" s="262"/>
      <c r="G67" s="262"/>
      <c r="H67" s="263"/>
      <c r="I67" s="2">
        <v>168</v>
      </c>
      <c r="J67" s="38">
        <f>J56</f>
        <v>27976482.87000021</v>
      </c>
      <c r="K67" s="38">
        <f>K56</f>
        <v>2790102.639999952</v>
      </c>
      <c r="L67" s="38">
        <f>L56</f>
        <v>126099091</v>
      </c>
      <c r="M67" s="38">
        <f>M56</f>
        <v>33138916.23000002</v>
      </c>
    </row>
    <row r="68" spans="1:13" ht="12.75" customHeight="1">
      <c r="A68" s="309" t="s">
        <v>180</v>
      </c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1"/>
    </row>
    <row r="69" spans="1:13" ht="12.75" customHeight="1">
      <c r="A69" s="301" t="s">
        <v>178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3"/>
    </row>
    <row r="70" spans="1:13" ht="12.75">
      <c r="A70" s="298" t="s">
        <v>172</v>
      </c>
      <c r="B70" s="299"/>
      <c r="C70" s="299"/>
      <c r="D70" s="299"/>
      <c r="E70" s="299"/>
      <c r="F70" s="299"/>
      <c r="G70" s="299"/>
      <c r="H70" s="300"/>
      <c r="I70" s="2">
        <v>169</v>
      </c>
      <c r="J70" s="8"/>
      <c r="K70" s="8"/>
      <c r="L70" s="8"/>
      <c r="M70" s="8"/>
    </row>
    <row r="71" spans="1:13" ht="12.75">
      <c r="A71" s="306" t="s">
        <v>173</v>
      </c>
      <c r="B71" s="307"/>
      <c r="C71" s="307"/>
      <c r="D71" s="307"/>
      <c r="E71" s="307"/>
      <c r="F71" s="307"/>
      <c r="G71" s="307"/>
      <c r="H71" s="308"/>
      <c r="I71" s="5">
        <v>170</v>
      </c>
      <c r="J71" s="9"/>
      <c r="K71" s="9"/>
      <c r="L71" s="9"/>
      <c r="M71" s="9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J47:M47 J70:L71 J53:L54 K56:L56 K57:M57 K66:M67 K58:L65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42:M46 J7:J10 K7:M7 K8:L9 J12:J46 K10:M10 K13:L15 K12:M12 K17:L21 K16:M16 K23:L26 K22:M22 K28:L32 K27:M27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SheetLayoutView="100" zoomScalePageLayoutView="0" workbookViewId="0" topLeftCell="A40">
      <selection activeCell="M13" sqref="M13"/>
    </sheetView>
  </sheetViews>
  <sheetFormatPr defaultColWidth="9.140625" defaultRowHeight="12.75"/>
  <cols>
    <col min="1" max="7" width="9.140625" style="31" customWidth="1"/>
    <col min="8" max="8" width="3.57421875" style="31" customWidth="1"/>
    <col min="9" max="9" width="8.00390625" style="31" customWidth="1"/>
    <col min="10" max="10" width="11.140625" style="31" bestFit="1" customWidth="1"/>
    <col min="11" max="11" width="12.140625" style="31" customWidth="1"/>
    <col min="12" max="16384" width="9.140625" style="31" customWidth="1"/>
  </cols>
  <sheetData>
    <row r="1" spans="1:11" ht="12.75" customHeight="1">
      <c r="A1" s="315" t="s">
        <v>145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2.75" customHeight="1">
      <c r="A2" s="316" t="s">
        <v>320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12.75">
      <c r="A3" s="312" t="s">
        <v>204</v>
      </c>
      <c r="B3" s="313"/>
      <c r="C3" s="313"/>
      <c r="D3" s="313"/>
      <c r="E3" s="313"/>
      <c r="F3" s="313"/>
      <c r="G3" s="313"/>
      <c r="H3" s="313"/>
      <c r="I3" s="313"/>
      <c r="J3" s="313"/>
      <c r="K3" s="314"/>
    </row>
    <row r="4" spans="1:11" ht="24">
      <c r="A4" s="318" t="s">
        <v>116</v>
      </c>
      <c r="B4" s="318"/>
      <c r="C4" s="318"/>
      <c r="D4" s="318"/>
      <c r="E4" s="318"/>
      <c r="F4" s="318"/>
      <c r="G4" s="318"/>
      <c r="H4" s="318"/>
      <c r="I4" s="42" t="s">
        <v>117</v>
      </c>
      <c r="J4" s="43" t="s">
        <v>118</v>
      </c>
      <c r="K4" s="43" t="s">
        <v>119</v>
      </c>
    </row>
    <row r="5" spans="1:11" ht="12.75">
      <c r="A5" s="319">
        <v>1</v>
      </c>
      <c r="B5" s="319"/>
      <c r="C5" s="319"/>
      <c r="D5" s="319"/>
      <c r="E5" s="319"/>
      <c r="F5" s="319"/>
      <c r="G5" s="319"/>
      <c r="H5" s="319"/>
      <c r="I5" s="44">
        <v>2</v>
      </c>
      <c r="J5" s="45" t="s">
        <v>3</v>
      </c>
      <c r="K5" s="45" t="s">
        <v>4</v>
      </c>
    </row>
    <row r="6" spans="1:11" ht="12.75">
      <c r="A6" s="270" t="s">
        <v>146</v>
      </c>
      <c r="B6" s="286"/>
      <c r="C6" s="286"/>
      <c r="D6" s="286"/>
      <c r="E6" s="286"/>
      <c r="F6" s="286"/>
      <c r="G6" s="286"/>
      <c r="H6" s="286"/>
      <c r="I6" s="320"/>
      <c r="J6" s="320"/>
      <c r="K6" s="321"/>
    </row>
    <row r="7" spans="1:11" ht="12.75">
      <c r="A7" s="264" t="s">
        <v>228</v>
      </c>
      <c r="B7" s="265"/>
      <c r="C7" s="265"/>
      <c r="D7" s="265"/>
      <c r="E7" s="265"/>
      <c r="F7" s="265"/>
      <c r="G7" s="265"/>
      <c r="H7" s="265"/>
      <c r="I7" s="2">
        <v>1</v>
      </c>
      <c r="J7" s="6">
        <v>22350441.780000098</v>
      </c>
      <c r="K7" s="8">
        <v>140091104</v>
      </c>
    </row>
    <row r="8" spans="1:11" ht="12.75">
      <c r="A8" s="264" t="s">
        <v>147</v>
      </c>
      <c r="B8" s="265"/>
      <c r="C8" s="265"/>
      <c r="D8" s="265"/>
      <c r="E8" s="265"/>
      <c r="F8" s="265"/>
      <c r="G8" s="265"/>
      <c r="H8" s="265"/>
      <c r="I8" s="2">
        <v>2</v>
      </c>
      <c r="J8" s="6">
        <v>48440767.75</v>
      </c>
      <c r="K8" s="8">
        <v>44557281.79</v>
      </c>
    </row>
    <row r="9" spans="1:11" ht="12.75">
      <c r="A9" s="264" t="s">
        <v>229</v>
      </c>
      <c r="B9" s="265"/>
      <c r="C9" s="265"/>
      <c r="D9" s="265"/>
      <c r="E9" s="265"/>
      <c r="F9" s="265"/>
      <c r="G9" s="265"/>
      <c r="H9" s="265"/>
      <c r="I9" s="2">
        <v>3</v>
      </c>
      <c r="J9" s="6"/>
      <c r="K9" s="8">
        <v>49625671</v>
      </c>
    </row>
    <row r="10" spans="1:11" ht="12.75">
      <c r="A10" s="264" t="s">
        <v>230</v>
      </c>
      <c r="B10" s="265"/>
      <c r="C10" s="265"/>
      <c r="D10" s="265"/>
      <c r="E10" s="265"/>
      <c r="F10" s="265"/>
      <c r="G10" s="265"/>
      <c r="H10" s="265"/>
      <c r="I10" s="2">
        <v>4</v>
      </c>
      <c r="J10" s="6">
        <v>22583209.50999999</v>
      </c>
      <c r="K10" s="8">
        <v>57810432</v>
      </c>
    </row>
    <row r="11" spans="1:11" ht="12.75">
      <c r="A11" s="264" t="s">
        <v>231</v>
      </c>
      <c r="B11" s="265"/>
      <c r="C11" s="265"/>
      <c r="D11" s="265"/>
      <c r="E11" s="265"/>
      <c r="F11" s="265"/>
      <c r="G11" s="265"/>
      <c r="H11" s="265"/>
      <c r="I11" s="2">
        <v>5</v>
      </c>
      <c r="J11" s="6">
        <v>12722300.77</v>
      </c>
      <c r="K11" s="8"/>
    </row>
    <row r="12" spans="1:11" ht="12.75">
      <c r="A12" s="264" t="s">
        <v>232</v>
      </c>
      <c r="B12" s="265"/>
      <c r="C12" s="265"/>
      <c r="D12" s="265"/>
      <c r="E12" s="265"/>
      <c r="F12" s="265"/>
      <c r="G12" s="265"/>
      <c r="H12" s="265"/>
      <c r="I12" s="2">
        <v>6</v>
      </c>
      <c r="J12" s="6">
        <v>50885483.09</v>
      </c>
      <c r="K12" s="8"/>
    </row>
    <row r="13" spans="1:11" ht="12.75">
      <c r="A13" s="261" t="s">
        <v>233</v>
      </c>
      <c r="B13" s="262"/>
      <c r="C13" s="262"/>
      <c r="D13" s="262"/>
      <c r="E13" s="262"/>
      <c r="F13" s="262"/>
      <c r="G13" s="262"/>
      <c r="H13" s="262"/>
      <c r="I13" s="2">
        <v>7</v>
      </c>
      <c r="J13" s="88">
        <v>156982202.9000001</v>
      </c>
      <c r="K13" s="84">
        <f>SUM(K7:K12)</f>
        <v>292084488.78999996</v>
      </c>
    </row>
    <row r="14" spans="1:11" ht="12.75">
      <c r="A14" s="264" t="s">
        <v>234</v>
      </c>
      <c r="B14" s="265"/>
      <c r="C14" s="265"/>
      <c r="D14" s="265"/>
      <c r="E14" s="265"/>
      <c r="F14" s="265"/>
      <c r="G14" s="265"/>
      <c r="H14" s="265"/>
      <c r="I14" s="2">
        <v>8</v>
      </c>
      <c r="J14" s="6">
        <v>21983956.390000038</v>
      </c>
      <c r="K14" s="8"/>
    </row>
    <row r="15" spans="1:11" ht="12.75">
      <c r="A15" s="264" t="s">
        <v>235</v>
      </c>
      <c r="B15" s="265"/>
      <c r="C15" s="265"/>
      <c r="D15" s="265"/>
      <c r="E15" s="265"/>
      <c r="F15" s="265"/>
      <c r="G15" s="265"/>
      <c r="H15" s="265"/>
      <c r="I15" s="2">
        <v>9</v>
      </c>
      <c r="J15" s="6"/>
      <c r="K15" s="8"/>
    </row>
    <row r="16" spans="1:11" ht="12.75">
      <c r="A16" s="264" t="s">
        <v>236</v>
      </c>
      <c r="B16" s="265"/>
      <c r="C16" s="265"/>
      <c r="D16" s="265"/>
      <c r="E16" s="265"/>
      <c r="F16" s="265"/>
      <c r="G16" s="265"/>
      <c r="H16" s="265"/>
      <c r="I16" s="2">
        <v>10</v>
      </c>
      <c r="J16" s="6">
        <v>0</v>
      </c>
      <c r="K16" s="8">
        <v>5875995</v>
      </c>
    </row>
    <row r="17" spans="1:11" ht="12.75">
      <c r="A17" s="264" t="s">
        <v>237</v>
      </c>
      <c r="B17" s="265"/>
      <c r="C17" s="265"/>
      <c r="D17" s="265"/>
      <c r="E17" s="265"/>
      <c r="F17" s="265"/>
      <c r="G17" s="265"/>
      <c r="H17" s="265"/>
      <c r="I17" s="2">
        <v>11</v>
      </c>
      <c r="J17" s="6"/>
      <c r="K17" s="8">
        <v>5807522</v>
      </c>
    </row>
    <row r="18" spans="1:11" ht="12.75">
      <c r="A18" s="261" t="s">
        <v>238</v>
      </c>
      <c r="B18" s="262"/>
      <c r="C18" s="262"/>
      <c r="D18" s="262"/>
      <c r="E18" s="262"/>
      <c r="F18" s="262"/>
      <c r="G18" s="262"/>
      <c r="H18" s="262"/>
      <c r="I18" s="2">
        <v>12</v>
      </c>
      <c r="J18" s="88">
        <v>21983956.390000038</v>
      </c>
      <c r="K18" s="84">
        <f>SUM(K14:K17)</f>
        <v>11683517</v>
      </c>
    </row>
    <row r="19" spans="1:11" ht="24" customHeight="1">
      <c r="A19" s="261" t="s">
        <v>239</v>
      </c>
      <c r="B19" s="262"/>
      <c r="C19" s="262"/>
      <c r="D19" s="262"/>
      <c r="E19" s="262"/>
      <c r="F19" s="262"/>
      <c r="G19" s="262"/>
      <c r="H19" s="262"/>
      <c r="I19" s="2">
        <v>13</v>
      </c>
      <c r="J19" s="88">
        <v>134998246.51000005</v>
      </c>
      <c r="K19" s="84">
        <f>+K13-K18</f>
        <v>280400971.78999996</v>
      </c>
    </row>
    <row r="20" spans="1:11" ht="22.5" customHeight="1">
      <c r="A20" s="261" t="s">
        <v>240</v>
      </c>
      <c r="B20" s="262"/>
      <c r="C20" s="262"/>
      <c r="D20" s="262"/>
      <c r="E20" s="262"/>
      <c r="F20" s="262"/>
      <c r="G20" s="262"/>
      <c r="H20" s="262"/>
      <c r="I20" s="2">
        <v>14</v>
      </c>
      <c r="J20" s="88"/>
      <c r="K20" s="84"/>
    </row>
    <row r="21" spans="1:11" ht="12.75">
      <c r="A21" s="270" t="s">
        <v>148</v>
      </c>
      <c r="B21" s="286"/>
      <c r="C21" s="286"/>
      <c r="D21" s="286"/>
      <c r="E21" s="286"/>
      <c r="F21" s="286"/>
      <c r="G21" s="286"/>
      <c r="H21" s="286"/>
      <c r="I21" s="320"/>
      <c r="J21" s="320"/>
      <c r="K21" s="321"/>
    </row>
    <row r="22" spans="1:11" ht="12.75">
      <c r="A22" s="264" t="s">
        <v>241</v>
      </c>
      <c r="B22" s="265"/>
      <c r="C22" s="265"/>
      <c r="D22" s="265"/>
      <c r="E22" s="265"/>
      <c r="F22" s="265"/>
      <c r="G22" s="265"/>
      <c r="H22" s="265"/>
      <c r="I22" s="2">
        <v>15</v>
      </c>
      <c r="J22" s="6">
        <v>89271.41</v>
      </c>
      <c r="K22" s="8">
        <v>4919453</v>
      </c>
    </row>
    <row r="23" spans="1:11" ht="12.75">
      <c r="A23" s="264" t="s">
        <v>242</v>
      </c>
      <c r="B23" s="265"/>
      <c r="C23" s="265"/>
      <c r="D23" s="265"/>
      <c r="E23" s="265"/>
      <c r="F23" s="265"/>
      <c r="G23" s="265"/>
      <c r="H23" s="265"/>
      <c r="I23" s="2">
        <v>16</v>
      </c>
      <c r="J23" s="6"/>
      <c r="K23" s="8"/>
    </row>
    <row r="24" spans="1:11" ht="12.75">
      <c r="A24" s="264" t="s">
        <v>243</v>
      </c>
      <c r="B24" s="265"/>
      <c r="C24" s="265"/>
      <c r="D24" s="265"/>
      <c r="E24" s="265"/>
      <c r="F24" s="265"/>
      <c r="G24" s="265"/>
      <c r="H24" s="265"/>
      <c r="I24" s="2">
        <v>17</v>
      </c>
      <c r="J24" s="6">
        <v>18643956.510000005</v>
      </c>
      <c r="K24" s="8">
        <v>22297966</v>
      </c>
    </row>
    <row r="25" spans="1:11" ht="12.75">
      <c r="A25" s="264" t="s">
        <v>244</v>
      </c>
      <c r="B25" s="265"/>
      <c r="C25" s="265"/>
      <c r="D25" s="265"/>
      <c r="E25" s="265"/>
      <c r="F25" s="265"/>
      <c r="G25" s="265"/>
      <c r="H25" s="265"/>
      <c r="I25" s="2">
        <v>18</v>
      </c>
      <c r="J25" s="6"/>
      <c r="K25" s="8"/>
    </row>
    <row r="26" spans="1:11" ht="12.75">
      <c r="A26" s="264" t="s">
        <v>246</v>
      </c>
      <c r="B26" s="265"/>
      <c r="C26" s="265"/>
      <c r="D26" s="265"/>
      <c r="E26" s="265"/>
      <c r="F26" s="265"/>
      <c r="G26" s="265"/>
      <c r="H26" s="265"/>
      <c r="I26" s="2">
        <v>19</v>
      </c>
      <c r="J26" s="6"/>
      <c r="K26" s="8">
        <v>593711</v>
      </c>
    </row>
    <row r="27" spans="1:11" ht="12.75">
      <c r="A27" s="261" t="s">
        <v>245</v>
      </c>
      <c r="B27" s="262"/>
      <c r="C27" s="262"/>
      <c r="D27" s="262"/>
      <c r="E27" s="262"/>
      <c r="F27" s="262"/>
      <c r="G27" s="262"/>
      <c r="H27" s="262"/>
      <c r="I27" s="2">
        <v>20</v>
      </c>
      <c r="J27" s="88">
        <v>18733227.920000006</v>
      </c>
      <c r="K27" s="84">
        <f>SUM(K22:K26)</f>
        <v>27811130</v>
      </c>
    </row>
    <row r="28" spans="1:11" ht="12.75">
      <c r="A28" s="264" t="s">
        <v>247</v>
      </c>
      <c r="B28" s="265"/>
      <c r="C28" s="265"/>
      <c r="D28" s="265"/>
      <c r="E28" s="265"/>
      <c r="F28" s="265"/>
      <c r="G28" s="265"/>
      <c r="H28" s="265"/>
      <c r="I28" s="2">
        <v>21</v>
      </c>
      <c r="J28" s="6">
        <v>54249799.780000046</v>
      </c>
      <c r="K28" s="8">
        <v>33046822</v>
      </c>
    </row>
    <row r="29" spans="1:11" ht="12.75">
      <c r="A29" s="264" t="s">
        <v>248</v>
      </c>
      <c r="B29" s="265"/>
      <c r="C29" s="265"/>
      <c r="D29" s="265"/>
      <c r="E29" s="265"/>
      <c r="F29" s="265"/>
      <c r="G29" s="265"/>
      <c r="H29" s="265"/>
      <c r="I29" s="2">
        <v>22</v>
      </c>
      <c r="J29" s="6">
        <v>3873744.470000008</v>
      </c>
      <c r="K29" s="8">
        <v>74579999.96</v>
      </c>
    </row>
    <row r="30" spans="1:11" ht="12.75">
      <c r="A30" s="264" t="s">
        <v>249</v>
      </c>
      <c r="B30" s="265"/>
      <c r="C30" s="265"/>
      <c r="D30" s="265"/>
      <c r="E30" s="265"/>
      <c r="F30" s="265"/>
      <c r="G30" s="265"/>
      <c r="H30" s="265"/>
      <c r="I30" s="2">
        <v>23</v>
      </c>
      <c r="J30" s="6">
        <v>1758251.33</v>
      </c>
      <c r="K30" s="8"/>
    </row>
    <row r="31" spans="1:11" ht="12.75">
      <c r="A31" s="261" t="s">
        <v>250</v>
      </c>
      <c r="B31" s="262"/>
      <c r="C31" s="262"/>
      <c r="D31" s="262"/>
      <c r="E31" s="262"/>
      <c r="F31" s="262"/>
      <c r="G31" s="262"/>
      <c r="H31" s="262"/>
      <c r="I31" s="2">
        <v>24</v>
      </c>
      <c r="J31" s="88">
        <v>59881795.58000005</v>
      </c>
      <c r="K31" s="84">
        <f>SUM(K28:K30)</f>
        <v>107626821.96</v>
      </c>
    </row>
    <row r="32" spans="1:11" ht="21" customHeight="1">
      <c r="A32" s="261" t="s">
        <v>251</v>
      </c>
      <c r="B32" s="262"/>
      <c r="C32" s="262"/>
      <c r="D32" s="262"/>
      <c r="E32" s="262"/>
      <c r="F32" s="262"/>
      <c r="G32" s="262"/>
      <c r="H32" s="262"/>
      <c r="I32" s="2">
        <v>25</v>
      </c>
      <c r="J32" s="88">
        <v>0</v>
      </c>
      <c r="K32" s="84"/>
    </row>
    <row r="33" spans="1:11" ht="21.75" customHeight="1">
      <c r="A33" s="261" t="s">
        <v>252</v>
      </c>
      <c r="B33" s="262"/>
      <c r="C33" s="262"/>
      <c r="D33" s="262"/>
      <c r="E33" s="262"/>
      <c r="F33" s="262"/>
      <c r="G33" s="262"/>
      <c r="H33" s="262"/>
      <c r="I33" s="2">
        <v>26</v>
      </c>
      <c r="J33" s="88">
        <v>41148567.66000004</v>
      </c>
      <c r="K33" s="84">
        <f>+K31-K27</f>
        <v>79815691.96</v>
      </c>
    </row>
    <row r="34" spans="1:11" ht="12.75">
      <c r="A34" s="270" t="s">
        <v>149</v>
      </c>
      <c r="B34" s="286"/>
      <c r="C34" s="286"/>
      <c r="D34" s="286"/>
      <c r="E34" s="286"/>
      <c r="F34" s="286"/>
      <c r="G34" s="286"/>
      <c r="H34" s="286"/>
      <c r="I34" s="320"/>
      <c r="J34" s="320"/>
      <c r="K34" s="321"/>
    </row>
    <row r="35" spans="1:11" ht="12.75">
      <c r="A35" s="264" t="s">
        <v>253</v>
      </c>
      <c r="B35" s="265"/>
      <c r="C35" s="265"/>
      <c r="D35" s="265"/>
      <c r="E35" s="265"/>
      <c r="F35" s="265"/>
      <c r="G35" s="265"/>
      <c r="H35" s="265"/>
      <c r="I35" s="2">
        <v>27</v>
      </c>
      <c r="J35" s="6"/>
      <c r="K35" s="8"/>
    </row>
    <row r="36" spans="1:11" ht="12.75">
      <c r="A36" s="264" t="s">
        <v>254</v>
      </c>
      <c r="B36" s="265"/>
      <c r="C36" s="265"/>
      <c r="D36" s="265"/>
      <c r="E36" s="265"/>
      <c r="F36" s="265"/>
      <c r="G36" s="265"/>
      <c r="H36" s="265"/>
      <c r="I36" s="2">
        <v>28</v>
      </c>
      <c r="J36" s="6"/>
      <c r="K36" s="8"/>
    </row>
    <row r="37" spans="1:11" ht="12.75">
      <c r="A37" s="264" t="s">
        <v>255</v>
      </c>
      <c r="B37" s="265"/>
      <c r="C37" s="265"/>
      <c r="D37" s="265"/>
      <c r="E37" s="265"/>
      <c r="F37" s="265"/>
      <c r="G37" s="265"/>
      <c r="H37" s="265"/>
      <c r="I37" s="2">
        <v>29</v>
      </c>
      <c r="J37" s="6">
        <v>10047858.789999997</v>
      </c>
      <c r="K37" s="8"/>
    </row>
    <row r="38" spans="1:11" ht="12.75">
      <c r="A38" s="261" t="s">
        <v>256</v>
      </c>
      <c r="B38" s="262"/>
      <c r="C38" s="262"/>
      <c r="D38" s="262"/>
      <c r="E38" s="262"/>
      <c r="F38" s="262"/>
      <c r="G38" s="262"/>
      <c r="H38" s="262"/>
      <c r="I38" s="2">
        <v>30</v>
      </c>
      <c r="J38" s="40">
        <v>10047858.789999997</v>
      </c>
      <c r="K38" s="32">
        <v>0</v>
      </c>
    </row>
    <row r="39" spans="1:11" ht="12.75">
      <c r="A39" s="264" t="s">
        <v>257</v>
      </c>
      <c r="B39" s="265"/>
      <c r="C39" s="265"/>
      <c r="D39" s="265"/>
      <c r="E39" s="265"/>
      <c r="F39" s="265"/>
      <c r="G39" s="265"/>
      <c r="H39" s="265"/>
      <c r="I39" s="2">
        <v>31</v>
      </c>
      <c r="J39" s="6">
        <v>1315324.32</v>
      </c>
      <c r="K39" s="8">
        <v>1708979</v>
      </c>
    </row>
    <row r="40" spans="1:11" ht="12.75">
      <c r="A40" s="264" t="s">
        <v>258</v>
      </c>
      <c r="B40" s="265"/>
      <c r="C40" s="265"/>
      <c r="D40" s="265"/>
      <c r="E40" s="265"/>
      <c r="F40" s="265"/>
      <c r="G40" s="265"/>
      <c r="H40" s="265"/>
      <c r="I40" s="2">
        <v>32</v>
      </c>
      <c r="J40" s="6">
        <v>251289250</v>
      </c>
      <c r="K40" s="8">
        <v>225695060</v>
      </c>
    </row>
    <row r="41" spans="1:11" ht="12.75">
      <c r="A41" s="264" t="s">
        <v>259</v>
      </c>
      <c r="B41" s="265"/>
      <c r="C41" s="265"/>
      <c r="D41" s="265"/>
      <c r="E41" s="265"/>
      <c r="F41" s="265"/>
      <c r="G41" s="265"/>
      <c r="H41" s="265"/>
      <c r="I41" s="2">
        <v>33</v>
      </c>
      <c r="J41" s="6"/>
      <c r="K41" s="8"/>
    </row>
    <row r="42" spans="1:11" ht="12.75">
      <c r="A42" s="264" t="s">
        <v>260</v>
      </c>
      <c r="B42" s="265"/>
      <c r="C42" s="265"/>
      <c r="D42" s="265"/>
      <c r="E42" s="265"/>
      <c r="F42" s="265"/>
      <c r="G42" s="265"/>
      <c r="H42" s="265"/>
      <c r="I42" s="2">
        <v>34</v>
      </c>
      <c r="J42" s="6"/>
      <c r="K42" s="8">
        <v>2462870</v>
      </c>
    </row>
    <row r="43" spans="1:11" ht="12.75">
      <c r="A43" s="264" t="s">
        <v>261</v>
      </c>
      <c r="B43" s="265"/>
      <c r="C43" s="265"/>
      <c r="D43" s="265"/>
      <c r="E43" s="265"/>
      <c r="F43" s="265"/>
      <c r="G43" s="265"/>
      <c r="H43" s="265"/>
      <c r="I43" s="2">
        <v>35</v>
      </c>
      <c r="J43" s="6"/>
      <c r="K43" s="8">
        <v>1694679</v>
      </c>
    </row>
    <row r="44" spans="1:11" ht="12.75">
      <c r="A44" s="261" t="s">
        <v>262</v>
      </c>
      <c r="B44" s="262"/>
      <c r="C44" s="262"/>
      <c r="D44" s="262"/>
      <c r="E44" s="262"/>
      <c r="F44" s="262"/>
      <c r="G44" s="262"/>
      <c r="H44" s="262"/>
      <c r="I44" s="2">
        <v>36</v>
      </c>
      <c r="J44" s="88">
        <v>252604574.32</v>
      </c>
      <c r="K44" s="84">
        <f>SUM(K39:K43)</f>
        <v>231561588</v>
      </c>
    </row>
    <row r="45" spans="1:11" ht="21" customHeight="1">
      <c r="A45" s="261" t="s">
        <v>263</v>
      </c>
      <c r="B45" s="262"/>
      <c r="C45" s="262"/>
      <c r="D45" s="262"/>
      <c r="E45" s="262"/>
      <c r="F45" s="262"/>
      <c r="G45" s="262"/>
      <c r="H45" s="262"/>
      <c r="I45" s="2">
        <v>37</v>
      </c>
      <c r="J45" s="88">
        <v>0</v>
      </c>
      <c r="K45" s="84"/>
    </row>
    <row r="46" spans="1:11" ht="22.5" customHeight="1">
      <c r="A46" s="261" t="s">
        <v>264</v>
      </c>
      <c r="B46" s="262"/>
      <c r="C46" s="262"/>
      <c r="D46" s="262"/>
      <c r="E46" s="262"/>
      <c r="F46" s="262"/>
      <c r="G46" s="262"/>
      <c r="H46" s="262"/>
      <c r="I46" s="2">
        <v>38</v>
      </c>
      <c r="J46" s="88">
        <v>242556715.53</v>
      </c>
      <c r="K46" s="84">
        <f>+K44-K38</f>
        <v>231561588</v>
      </c>
    </row>
    <row r="47" spans="1:11" ht="12.75">
      <c r="A47" s="264" t="s">
        <v>265</v>
      </c>
      <c r="B47" s="265"/>
      <c r="C47" s="265"/>
      <c r="D47" s="265"/>
      <c r="E47" s="265"/>
      <c r="F47" s="265"/>
      <c r="G47" s="265"/>
      <c r="H47" s="265"/>
      <c r="I47" s="2">
        <v>39</v>
      </c>
      <c r="J47" s="40">
        <v>0</v>
      </c>
      <c r="K47" s="32"/>
    </row>
    <row r="48" spans="1:11" ht="12.75">
      <c r="A48" s="264" t="s">
        <v>266</v>
      </c>
      <c r="B48" s="265"/>
      <c r="C48" s="265"/>
      <c r="D48" s="265"/>
      <c r="E48" s="265"/>
      <c r="F48" s="265"/>
      <c r="G48" s="265"/>
      <c r="H48" s="265"/>
      <c r="I48" s="2">
        <v>40</v>
      </c>
      <c r="J48" s="40">
        <v>148707036.68</v>
      </c>
      <c r="K48" s="32">
        <f>+K46+K33-K19</f>
        <v>30976308.170000017</v>
      </c>
    </row>
    <row r="49" spans="1:11" ht="12.75">
      <c r="A49" s="264" t="s">
        <v>150</v>
      </c>
      <c r="B49" s="265"/>
      <c r="C49" s="265"/>
      <c r="D49" s="265"/>
      <c r="E49" s="265"/>
      <c r="F49" s="265"/>
      <c r="G49" s="265"/>
      <c r="H49" s="265"/>
      <c r="I49" s="2">
        <v>41</v>
      </c>
      <c r="J49" s="6">
        <v>673925516.83</v>
      </c>
      <c r="K49" s="8">
        <f>+J52</f>
        <v>525218480.15000004</v>
      </c>
    </row>
    <row r="50" spans="1:11" ht="12.75">
      <c r="A50" s="264" t="s">
        <v>267</v>
      </c>
      <c r="B50" s="265"/>
      <c r="C50" s="265"/>
      <c r="D50" s="265"/>
      <c r="E50" s="265"/>
      <c r="F50" s="265"/>
      <c r="G50" s="265"/>
      <c r="H50" s="265"/>
      <c r="I50" s="2">
        <v>42</v>
      </c>
      <c r="J50" s="6">
        <v>0</v>
      </c>
      <c r="K50" s="8"/>
    </row>
    <row r="51" spans="1:11" ht="12.75">
      <c r="A51" s="264" t="s">
        <v>268</v>
      </c>
      <c r="B51" s="265"/>
      <c r="C51" s="265"/>
      <c r="D51" s="265"/>
      <c r="E51" s="265"/>
      <c r="F51" s="265"/>
      <c r="G51" s="265"/>
      <c r="H51" s="265"/>
      <c r="I51" s="2">
        <v>43</v>
      </c>
      <c r="J51" s="6">
        <v>148707036.68</v>
      </c>
      <c r="K51" s="8">
        <f>+K48</f>
        <v>30976308.170000017</v>
      </c>
    </row>
    <row r="52" spans="1:12" ht="12.75">
      <c r="A52" s="276" t="s">
        <v>151</v>
      </c>
      <c r="B52" s="277"/>
      <c r="C52" s="277"/>
      <c r="D52" s="277"/>
      <c r="E52" s="277"/>
      <c r="F52" s="277"/>
      <c r="G52" s="277"/>
      <c r="H52" s="277"/>
      <c r="I52" s="5">
        <v>44</v>
      </c>
      <c r="J52" s="41">
        <v>525218480.15000004</v>
      </c>
      <c r="K52" s="38">
        <f>+K49-K51</f>
        <v>494242171.98</v>
      </c>
      <c r="L52" s="165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view="pageBreakPreview" zoomScaleSheetLayoutView="100" zoomScalePageLayoutView="0" workbookViewId="0" topLeftCell="A1">
      <selection activeCell="A7" sqref="A7:H7"/>
    </sheetView>
  </sheetViews>
  <sheetFormatPr defaultColWidth="9.140625" defaultRowHeight="12.75"/>
  <cols>
    <col min="1" max="4" width="9.140625" style="48" customWidth="1"/>
    <col min="5" max="5" width="10.140625" style="48" bestFit="1" customWidth="1"/>
    <col min="6" max="9" width="9.140625" style="48" customWidth="1"/>
    <col min="10" max="10" width="11.140625" style="48" customWidth="1"/>
    <col min="11" max="11" width="10.7109375" style="48" customWidth="1"/>
    <col min="12" max="12" width="13.00390625" style="48" bestFit="1" customWidth="1"/>
    <col min="13" max="13" width="9.140625" style="48" customWidth="1"/>
    <col min="14" max="14" width="13.00390625" style="48" bestFit="1" customWidth="1"/>
    <col min="15" max="15" width="0" style="48" hidden="1" customWidth="1"/>
    <col min="16" max="16384" width="9.140625" style="48" customWidth="1"/>
  </cols>
  <sheetData>
    <row r="1" spans="1:12" ht="12.75">
      <c r="A1" s="328" t="s">
        <v>269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47"/>
    </row>
    <row r="2" spans="1:12" ht="15.75">
      <c r="A2" s="23"/>
      <c r="B2" s="46"/>
      <c r="C2" s="338" t="s">
        <v>270</v>
      </c>
      <c r="D2" s="338"/>
      <c r="E2" s="49">
        <v>40909</v>
      </c>
      <c r="F2" s="24" t="s">
        <v>31</v>
      </c>
      <c r="G2" s="339">
        <v>41274</v>
      </c>
      <c r="H2" s="340"/>
      <c r="I2" s="46"/>
      <c r="J2" s="46"/>
      <c r="K2" s="46"/>
      <c r="L2" s="50"/>
    </row>
    <row r="3" spans="1:11" ht="24">
      <c r="A3" s="341" t="s">
        <v>116</v>
      </c>
      <c r="B3" s="341"/>
      <c r="C3" s="341"/>
      <c r="D3" s="341"/>
      <c r="E3" s="341"/>
      <c r="F3" s="341"/>
      <c r="G3" s="341"/>
      <c r="H3" s="341"/>
      <c r="I3" s="52" t="s">
        <v>117</v>
      </c>
      <c r="J3" s="53" t="s">
        <v>118</v>
      </c>
      <c r="K3" s="53" t="s">
        <v>119</v>
      </c>
    </row>
    <row r="4" spans="1:11" ht="12.75">
      <c r="A4" s="342">
        <v>1</v>
      </c>
      <c r="B4" s="342"/>
      <c r="C4" s="342"/>
      <c r="D4" s="342"/>
      <c r="E4" s="342"/>
      <c r="F4" s="342"/>
      <c r="G4" s="342"/>
      <c r="H4" s="342"/>
      <c r="I4" s="55">
        <v>2</v>
      </c>
      <c r="J4" s="54" t="s">
        <v>3</v>
      </c>
      <c r="K4" s="54" t="s">
        <v>4</v>
      </c>
    </row>
    <row r="5" spans="1:11" ht="12.75">
      <c r="A5" s="330" t="s">
        <v>152</v>
      </c>
      <c r="B5" s="331"/>
      <c r="C5" s="331"/>
      <c r="D5" s="331"/>
      <c r="E5" s="331"/>
      <c r="F5" s="331"/>
      <c r="G5" s="331"/>
      <c r="H5" s="331"/>
      <c r="I5" s="25">
        <v>1</v>
      </c>
      <c r="J5" s="26">
        <v>133165000</v>
      </c>
      <c r="K5" s="26">
        <v>133165000</v>
      </c>
    </row>
    <row r="6" spans="1:11" ht="12.75">
      <c r="A6" s="330" t="s">
        <v>153</v>
      </c>
      <c r="B6" s="331"/>
      <c r="C6" s="331"/>
      <c r="D6" s="331"/>
      <c r="E6" s="331"/>
      <c r="F6" s="331"/>
      <c r="G6" s="331"/>
      <c r="H6" s="331"/>
      <c r="I6" s="25">
        <v>2</v>
      </c>
      <c r="J6" s="27"/>
      <c r="K6" s="27"/>
    </row>
    <row r="7" spans="1:11" ht="12.75">
      <c r="A7" s="330" t="s">
        <v>271</v>
      </c>
      <c r="B7" s="331"/>
      <c r="C7" s="331"/>
      <c r="D7" s="331"/>
      <c r="E7" s="331"/>
      <c r="F7" s="331"/>
      <c r="G7" s="331"/>
      <c r="H7" s="331"/>
      <c r="I7" s="25">
        <v>3</v>
      </c>
      <c r="J7" s="27">
        <v>37379326.629999995</v>
      </c>
      <c r="K7" s="27">
        <f>+'Balance sheet'!K72</f>
        <v>34916456</v>
      </c>
    </row>
    <row r="8" spans="1:11" ht="12.75">
      <c r="A8" s="330" t="s">
        <v>272</v>
      </c>
      <c r="B8" s="331"/>
      <c r="C8" s="331"/>
      <c r="D8" s="331"/>
      <c r="E8" s="331"/>
      <c r="F8" s="331"/>
      <c r="G8" s="331"/>
      <c r="H8" s="331"/>
      <c r="I8" s="25">
        <v>4</v>
      </c>
      <c r="J8" s="27">
        <v>652385719.41</v>
      </c>
      <c r="K8" s="27">
        <f>+'Balance sheet'!K79</f>
        <v>459924527</v>
      </c>
    </row>
    <row r="9" spans="1:11" ht="12.75">
      <c r="A9" s="330" t="s">
        <v>273</v>
      </c>
      <c r="B9" s="331"/>
      <c r="C9" s="331"/>
      <c r="D9" s="331"/>
      <c r="E9" s="331"/>
      <c r="F9" s="331"/>
      <c r="G9" s="331"/>
      <c r="H9" s="331"/>
      <c r="I9" s="25">
        <v>5</v>
      </c>
      <c r="J9" s="27">
        <v>27976482.87</v>
      </c>
      <c r="K9" s="27">
        <f>+'Balance sheet'!K82</f>
        <v>126099091</v>
      </c>
    </row>
    <row r="10" spans="1:11" ht="12.75">
      <c r="A10" s="330" t="s">
        <v>274</v>
      </c>
      <c r="B10" s="331"/>
      <c r="C10" s="331"/>
      <c r="D10" s="331"/>
      <c r="E10" s="331"/>
      <c r="F10" s="331"/>
      <c r="G10" s="331"/>
      <c r="H10" s="331"/>
      <c r="I10" s="25">
        <v>6</v>
      </c>
      <c r="J10" s="27"/>
      <c r="K10" s="27"/>
    </row>
    <row r="11" spans="1:11" ht="12.75">
      <c r="A11" s="330" t="s">
        <v>154</v>
      </c>
      <c r="B11" s="331"/>
      <c r="C11" s="331"/>
      <c r="D11" s="331"/>
      <c r="E11" s="331"/>
      <c r="F11" s="331"/>
      <c r="G11" s="331"/>
      <c r="H11" s="331"/>
      <c r="I11" s="25">
        <v>7</v>
      </c>
      <c r="J11" s="27"/>
      <c r="K11" s="27"/>
    </row>
    <row r="12" spans="1:11" ht="12.75">
      <c r="A12" s="330" t="s">
        <v>275</v>
      </c>
      <c r="B12" s="331"/>
      <c r="C12" s="331"/>
      <c r="D12" s="331"/>
      <c r="E12" s="331"/>
      <c r="F12" s="331"/>
      <c r="G12" s="331"/>
      <c r="H12" s="331"/>
      <c r="I12" s="25">
        <v>8</v>
      </c>
      <c r="J12" s="27"/>
      <c r="K12" s="27"/>
    </row>
    <row r="13" spans="1:11" ht="12.75">
      <c r="A13" s="330" t="s">
        <v>276</v>
      </c>
      <c r="B13" s="331"/>
      <c r="C13" s="331"/>
      <c r="D13" s="331"/>
      <c r="E13" s="331"/>
      <c r="F13" s="331"/>
      <c r="G13" s="331"/>
      <c r="H13" s="331"/>
      <c r="I13" s="25">
        <v>9</v>
      </c>
      <c r="J13" s="27"/>
      <c r="K13" s="27"/>
    </row>
    <row r="14" spans="1:14" ht="12.75">
      <c r="A14" s="332" t="s">
        <v>155</v>
      </c>
      <c r="B14" s="333"/>
      <c r="C14" s="333"/>
      <c r="D14" s="333"/>
      <c r="E14" s="333"/>
      <c r="F14" s="333"/>
      <c r="G14" s="333"/>
      <c r="H14" s="333"/>
      <c r="I14" s="25">
        <v>10</v>
      </c>
      <c r="J14" s="84">
        <v>850906528.91</v>
      </c>
      <c r="K14" s="84">
        <f>SUM(K5:K13)</f>
        <v>754105074</v>
      </c>
      <c r="L14" s="82"/>
      <c r="N14" s="82"/>
    </row>
    <row r="15" spans="1:12" ht="12.75">
      <c r="A15" s="330" t="s">
        <v>277</v>
      </c>
      <c r="B15" s="331"/>
      <c r="C15" s="331"/>
      <c r="D15" s="331"/>
      <c r="E15" s="331"/>
      <c r="F15" s="331"/>
      <c r="G15" s="331"/>
      <c r="H15" s="331"/>
      <c r="I15" s="25">
        <v>11</v>
      </c>
      <c r="J15" s="27"/>
      <c r="K15" s="27"/>
      <c r="L15" s="82"/>
    </row>
    <row r="16" spans="1:11" ht="12.75">
      <c r="A16" s="330" t="s">
        <v>278</v>
      </c>
      <c r="B16" s="331"/>
      <c r="C16" s="331"/>
      <c r="D16" s="331"/>
      <c r="E16" s="331"/>
      <c r="F16" s="331"/>
      <c r="G16" s="331"/>
      <c r="H16" s="331"/>
      <c r="I16" s="25">
        <v>12</v>
      </c>
      <c r="J16" s="27"/>
      <c r="K16" s="27"/>
    </row>
    <row r="17" spans="1:11" ht="12.75">
      <c r="A17" s="330" t="s">
        <v>156</v>
      </c>
      <c r="B17" s="331"/>
      <c r="C17" s="331"/>
      <c r="D17" s="331"/>
      <c r="E17" s="331"/>
      <c r="F17" s="331"/>
      <c r="G17" s="331"/>
      <c r="H17" s="331"/>
      <c r="I17" s="25">
        <v>13</v>
      </c>
      <c r="J17" s="27"/>
      <c r="K17" s="27"/>
    </row>
    <row r="18" spans="1:11" ht="12.75">
      <c r="A18" s="330" t="s">
        <v>157</v>
      </c>
      <c r="B18" s="331"/>
      <c r="C18" s="331"/>
      <c r="D18" s="331"/>
      <c r="E18" s="331"/>
      <c r="F18" s="331"/>
      <c r="G18" s="331"/>
      <c r="H18" s="331"/>
      <c r="I18" s="25">
        <v>14</v>
      </c>
      <c r="J18" s="27"/>
      <c r="K18" s="27"/>
    </row>
    <row r="19" spans="1:11" ht="12.75">
      <c r="A19" s="330" t="s">
        <v>279</v>
      </c>
      <c r="B19" s="331"/>
      <c r="C19" s="331"/>
      <c r="D19" s="331"/>
      <c r="E19" s="331"/>
      <c r="F19" s="331"/>
      <c r="G19" s="331"/>
      <c r="H19" s="331"/>
      <c r="I19" s="25">
        <v>15</v>
      </c>
      <c r="J19" s="27"/>
      <c r="K19" s="27"/>
    </row>
    <row r="20" spans="1:11" ht="12.75">
      <c r="A20" s="330" t="s">
        <v>280</v>
      </c>
      <c r="B20" s="331"/>
      <c r="C20" s="331"/>
      <c r="D20" s="331"/>
      <c r="E20" s="331"/>
      <c r="F20" s="331"/>
      <c r="G20" s="331"/>
      <c r="H20" s="331"/>
      <c r="I20" s="25">
        <v>16</v>
      </c>
      <c r="J20" s="27"/>
      <c r="K20" s="27"/>
    </row>
    <row r="21" spans="1:11" ht="12.75">
      <c r="A21" s="332" t="s">
        <v>281</v>
      </c>
      <c r="B21" s="333"/>
      <c r="C21" s="333"/>
      <c r="D21" s="333"/>
      <c r="E21" s="333"/>
      <c r="F21" s="333"/>
      <c r="G21" s="333"/>
      <c r="H21" s="333"/>
      <c r="I21" s="25">
        <v>17</v>
      </c>
      <c r="J21" s="51">
        <v>0</v>
      </c>
      <c r="K21" s="51">
        <v>0</v>
      </c>
    </row>
    <row r="22" spans="1:11" ht="12.75">
      <c r="A22" s="334"/>
      <c r="B22" s="335"/>
      <c r="C22" s="335"/>
      <c r="D22" s="335"/>
      <c r="E22" s="335"/>
      <c r="F22" s="335"/>
      <c r="G22" s="335"/>
      <c r="H22" s="335"/>
      <c r="I22" s="336"/>
      <c r="J22" s="336"/>
      <c r="K22" s="337"/>
    </row>
    <row r="23" spans="1:11" ht="12.75">
      <c r="A23" s="322" t="s">
        <v>283</v>
      </c>
      <c r="B23" s="323"/>
      <c r="C23" s="323"/>
      <c r="D23" s="323"/>
      <c r="E23" s="323"/>
      <c r="F23" s="323"/>
      <c r="G23" s="323"/>
      <c r="H23" s="323"/>
      <c r="I23" s="28">
        <v>18</v>
      </c>
      <c r="J23" s="26"/>
      <c r="K23" s="26"/>
    </row>
    <row r="24" spans="1:11" ht="17.25" customHeight="1">
      <c r="A24" s="324" t="s">
        <v>282</v>
      </c>
      <c r="B24" s="325"/>
      <c r="C24" s="325"/>
      <c r="D24" s="325"/>
      <c r="E24" s="325"/>
      <c r="F24" s="325"/>
      <c r="G24" s="325"/>
      <c r="H24" s="325"/>
      <c r="I24" s="29">
        <v>19</v>
      </c>
      <c r="J24" s="51"/>
      <c r="K24" s="51"/>
    </row>
    <row r="25" spans="1:11" ht="30" customHeight="1">
      <c r="A25" s="326" t="s">
        <v>158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showGridLines="0" view="pageBreakPreview" zoomScaleSheetLayoutView="100" zoomScalePageLayoutView="0" workbookViewId="0" topLeftCell="A13">
      <selection activeCell="G21" sqref="G21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5" width="10.421875" style="0" customWidth="1"/>
    <col min="6" max="6" width="11.140625" style="0" customWidth="1"/>
    <col min="7" max="7" width="10.57421875" style="0" customWidth="1"/>
    <col min="8" max="10" width="13.8515625" style="0" customWidth="1"/>
    <col min="11" max="11" width="11.421875" style="0" customWidth="1"/>
    <col min="12" max="12" width="10.8515625" style="0" customWidth="1"/>
    <col min="13" max="13" width="10.00390625" style="0" customWidth="1"/>
  </cols>
  <sheetData>
    <row r="1" spans="1:12" ht="12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5.75">
      <c r="A2" s="343" t="s">
        <v>315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2" ht="12.7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2.75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14.25">
      <c r="A5" s="134" t="s">
        <v>297</v>
      </c>
      <c r="B5" s="135" t="s">
        <v>298</v>
      </c>
      <c r="C5" s="136"/>
      <c r="D5" s="136"/>
      <c r="E5" s="136"/>
      <c r="F5" s="136"/>
      <c r="G5" s="136"/>
      <c r="H5" s="136"/>
      <c r="I5" s="136"/>
      <c r="J5" s="136"/>
      <c r="K5" s="136"/>
      <c r="L5" s="132"/>
    </row>
    <row r="6" spans="1:12" ht="14.25">
      <c r="A6" s="137"/>
      <c r="B6" s="136"/>
      <c r="C6" s="345"/>
      <c r="D6" s="345"/>
      <c r="E6" s="345"/>
      <c r="F6" s="345"/>
      <c r="G6" s="345"/>
      <c r="H6" s="345"/>
      <c r="I6" s="164"/>
      <c r="J6" s="164"/>
      <c r="K6" s="136"/>
      <c r="L6" s="132"/>
    </row>
    <row r="7" spans="1:12" ht="12.75">
      <c r="A7" s="137"/>
      <c r="B7" s="138"/>
      <c r="C7" s="345" t="s">
        <v>299</v>
      </c>
      <c r="D7" s="345"/>
      <c r="E7" s="345" t="s">
        <v>300</v>
      </c>
      <c r="F7" s="345"/>
      <c r="G7" s="345" t="s">
        <v>301</v>
      </c>
      <c r="H7" s="345"/>
      <c r="I7" s="349" t="s">
        <v>324</v>
      </c>
      <c r="J7" s="349"/>
      <c r="K7" s="345" t="s">
        <v>302</v>
      </c>
      <c r="L7" s="345"/>
    </row>
    <row r="8" spans="1:12" ht="12.75">
      <c r="A8" s="137"/>
      <c r="B8" s="139"/>
      <c r="C8" s="140" t="s">
        <v>321</v>
      </c>
      <c r="D8" s="140" t="s">
        <v>322</v>
      </c>
      <c r="E8" s="140" t="s">
        <v>321</v>
      </c>
      <c r="F8" s="140" t="s">
        <v>322</v>
      </c>
      <c r="G8" s="140" t="s">
        <v>321</v>
      </c>
      <c r="H8" s="140" t="s">
        <v>322</v>
      </c>
      <c r="I8" s="140" t="s">
        <v>321</v>
      </c>
      <c r="J8" s="140" t="s">
        <v>322</v>
      </c>
      <c r="K8" s="140" t="s">
        <v>321</v>
      </c>
      <c r="L8" s="140" t="s">
        <v>322</v>
      </c>
    </row>
    <row r="9" spans="1:12" ht="12.75">
      <c r="A9" s="137"/>
      <c r="B9" s="141"/>
      <c r="C9" s="142" t="s">
        <v>303</v>
      </c>
      <c r="D9" s="142" t="s">
        <v>303</v>
      </c>
      <c r="E9" s="142" t="s">
        <v>304</v>
      </c>
      <c r="F9" s="143" t="s">
        <v>304</v>
      </c>
      <c r="G9" s="143" t="s">
        <v>304</v>
      </c>
      <c r="H9" s="142" t="s">
        <v>303</v>
      </c>
      <c r="I9" s="142" t="s">
        <v>303</v>
      </c>
      <c r="J9" s="142" t="s">
        <v>303</v>
      </c>
      <c r="K9" s="142" t="s">
        <v>303</v>
      </c>
      <c r="L9" s="142" t="s">
        <v>303</v>
      </c>
    </row>
    <row r="10" spans="1:12" ht="12.75">
      <c r="A10" s="137"/>
      <c r="B10" s="141"/>
      <c r="C10" s="171"/>
      <c r="D10" s="142"/>
      <c r="E10" s="142"/>
      <c r="F10" s="143"/>
      <c r="G10" s="143"/>
      <c r="H10" s="142"/>
      <c r="I10" s="142"/>
      <c r="J10" s="142"/>
      <c r="K10" s="142"/>
      <c r="L10" s="142"/>
    </row>
    <row r="11" spans="1:13" ht="12.75">
      <c r="A11" s="137"/>
      <c r="B11" s="170" t="s">
        <v>305</v>
      </c>
      <c r="C11" s="172">
        <v>1236899</v>
      </c>
      <c r="D11" s="172">
        <v>618207</v>
      </c>
      <c r="E11" s="172">
        <v>518502</v>
      </c>
      <c r="F11" s="172">
        <v>507505</v>
      </c>
      <c r="G11" s="172">
        <v>146390</v>
      </c>
      <c r="H11" s="172">
        <v>39948</v>
      </c>
      <c r="I11" s="172">
        <v>0</v>
      </c>
      <c r="J11" s="172">
        <v>0</v>
      </c>
      <c r="K11" s="172">
        <f>+C11+E11+G11+I11</f>
        <v>1901791</v>
      </c>
      <c r="L11" s="172">
        <f>+D11+F11+H11+J11</f>
        <v>1165660</v>
      </c>
      <c r="M11" s="158"/>
    </row>
    <row r="12" spans="1:12" ht="12.75">
      <c r="A12" s="137"/>
      <c r="B12" s="170" t="s">
        <v>325</v>
      </c>
      <c r="C12" s="172">
        <v>60464</v>
      </c>
      <c r="D12" s="172">
        <v>-17407</v>
      </c>
      <c r="E12" s="172">
        <v>80171</v>
      </c>
      <c r="F12" s="172">
        <v>37180</v>
      </c>
      <c r="G12" s="172">
        <v>5478</v>
      </c>
      <c r="H12" s="172">
        <v>-1785</v>
      </c>
      <c r="I12" s="172">
        <v>-30423</v>
      </c>
      <c r="J12" s="172">
        <v>-29210</v>
      </c>
      <c r="K12" s="172">
        <f>+C12+E12+G12+I12</f>
        <v>115690</v>
      </c>
      <c r="L12" s="172">
        <f>+D12+F12+H12+J12</f>
        <v>-11222</v>
      </c>
    </row>
    <row r="13" spans="1:12" ht="14.25">
      <c r="A13" s="137"/>
      <c r="B13" s="136"/>
      <c r="C13" s="168"/>
      <c r="D13" s="168"/>
      <c r="E13" s="168"/>
      <c r="F13" s="167"/>
      <c r="G13" s="167"/>
      <c r="H13" s="169"/>
      <c r="I13" s="167"/>
      <c r="J13" s="166"/>
      <c r="K13" s="168"/>
      <c r="L13" s="168"/>
    </row>
    <row r="14" spans="1:12" ht="14.25">
      <c r="A14" s="134" t="s">
        <v>306</v>
      </c>
      <c r="B14" s="135" t="s">
        <v>307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2"/>
    </row>
    <row r="15" spans="1:12" ht="15" customHeight="1">
      <c r="A15" s="144"/>
      <c r="B15" s="145"/>
      <c r="C15" s="146" t="str">
        <f>+C8</f>
        <v>31.12.2012.</v>
      </c>
      <c r="D15" s="146" t="str">
        <f>+D8</f>
        <v>31.12.2011.</v>
      </c>
      <c r="E15" s="133"/>
      <c r="G15" s="133"/>
      <c r="H15" s="147"/>
      <c r="I15" s="147"/>
      <c r="J15" s="147"/>
      <c r="K15" s="133"/>
      <c r="L15" s="132"/>
    </row>
    <row r="16" spans="1:12" ht="12.75">
      <c r="A16" s="144"/>
      <c r="B16" s="145"/>
      <c r="C16" s="143" t="s">
        <v>303</v>
      </c>
      <c r="D16" s="142" t="s">
        <v>303</v>
      </c>
      <c r="E16" s="133"/>
      <c r="F16" s="133"/>
      <c r="G16" s="133"/>
      <c r="H16" s="133"/>
      <c r="I16" s="133"/>
      <c r="J16" s="133"/>
      <c r="K16" s="133"/>
      <c r="L16" s="132"/>
    </row>
    <row r="17" spans="1:12" ht="12.75">
      <c r="A17" s="144"/>
      <c r="B17" s="145"/>
      <c r="C17" s="148"/>
      <c r="D17" s="148"/>
      <c r="E17" s="133"/>
      <c r="F17" s="133"/>
      <c r="G17" s="133"/>
      <c r="H17" s="133"/>
      <c r="I17" s="133"/>
      <c r="J17" s="133"/>
      <c r="K17" s="133"/>
      <c r="L17" s="132"/>
    </row>
    <row r="18" spans="1:12" ht="12.75" customHeight="1" thickBot="1">
      <c r="A18" s="144"/>
      <c r="B18" s="145" t="s">
        <v>308</v>
      </c>
      <c r="C18" s="149">
        <v>567116.7008700001</v>
      </c>
      <c r="D18" s="149">
        <v>496683.33045</v>
      </c>
      <c r="E18" s="133"/>
      <c r="F18" s="133"/>
      <c r="G18" s="133"/>
      <c r="H18" s="150"/>
      <c r="I18" s="150"/>
      <c r="J18" s="150"/>
      <c r="K18" s="133"/>
      <c r="L18" s="132"/>
    </row>
    <row r="19" spans="1:12" ht="12.75">
      <c r="A19" s="144"/>
      <c r="B19" s="145"/>
      <c r="C19" s="151"/>
      <c r="D19" s="152"/>
      <c r="E19" s="133"/>
      <c r="F19" s="133"/>
      <c r="G19" s="133"/>
      <c r="H19" s="133"/>
      <c r="I19" s="133"/>
      <c r="J19" s="133"/>
      <c r="K19" s="133"/>
      <c r="L19" s="132"/>
    </row>
    <row r="20" spans="1:12" ht="12.75" customHeight="1" thickBot="1">
      <c r="A20" s="144"/>
      <c r="B20" s="145" t="s">
        <v>309</v>
      </c>
      <c r="C20" s="149">
        <v>1081356.901309999</v>
      </c>
      <c r="D20" s="149">
        <v>391887.95227000007</v>
      </c>
      <c r="E20" s="133"/>
      <c r="F20" s="133"/>
      <c r="G20" s="133"/>
      <c r="H20" s="133"/>
      <c r="I20" s="133"/>
      <c r="J20" s="133"/>
      <c r="K20" s="133"/>
      <c r="L20" s="132"/>
    </row>
    <row r="21" spans="1:12" ht="12.75">
      <c r="A21" s="144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2"/>
    </row>
    <row r="22" spans="1:12" ht="12.75">
      <c r="A22" s="153" t="s">
        <v>310</v>
      </c>
      <c r="B22" s="135" t="s">
        <v>311</v>
      </c>
      <c r="C22" s="145"/>
      <c r="D22" s="145"/>
      <c r="E22" s="133"/>
      <c r="F22" s="133"/>
      <c r="G22" s="133"/>
      <c r="H22" s="133"/>
      <c r="I22" s="133"/>
      <c r="J22" s="133"/>
      <c r="K22" s="133"/>
      <c r="L22" s="132"/>
    </row>
    <row r="23" spans="1:12" ht="12.75">
      <c r="A23" s="153"/>
      <c r="B23" s="154"/>
      <c r="C23" s="145"/>
      <c r="D23" s="145"/>
      <c r="E23" s="133"/>
      <c r="F23" s="133"/>
      <c r="G23" s="133"/>
      <c r="H23" s="133"/>
      <c r="I23" s="133"/>
      <c r="J23" s="133"/>
      <c r="K23" s="133"/>
      <c r="L23" s="132"/>
    </row>
    <row r="24" spans="1:12" ht="12.75">
      <c r="A24" s="133"/>
      <c r="B24" s="145"/>
      <c r="C24" s="155" t="str">
        <f>+C15</f>
        <v>31.12.2012.</v>
      </c>
      <c r="D24" s="156">
        <v>40908</v>
      </c>
      <c r="E24" s="133"/>
      <c r="F24" s="133"/>
      <c r="G24" s="133"/>
      <c r="H24" s="133"/>
      <c r="I24" s="133"/>
      <c r="J24" s="133"/>
      <c r="K24" s="133"/>
      <c r="L24" s="132"/>
    </row>
    <row r="25" spans="1:12" ht="12.75">
      <c r="A25" s="133"/>
      <c r="B25" s="145"/>
      <c r="C25" s="143" t="s">
        <v>303</v>
      </c>
      <c r="D25" s="143" t="s">
        <v>303</v>
      </c>
      <c r="E25" s="133"/>
      <c r="F25" s="133"/>
      <c r="G25" s="133"/>
      <c r="H25" s="133"/>
      <c r="I25" s="133"/>
      <c r="J25" s="133"/>
      <c r="K25" s="133"/>
      <c r="L25" s="132"/>
    </row>
    <row r="26" spans="1:12" ht="12.75">
      <c r="A26" s="133"/>
      <c r="B26" s="145"/>
      <c r="C26" s="148"/>
      <c r="D26" s="148"/>
      <c r="E26" s="133"/>
      <c r="F26" s="133"/>
      <c r="G26" s="133"/>
      <c r="H26" s="133"/>
      <c r="I26" s="133"/>
      <c r="J26" s="133"/>
      <c r="K26" s="133"/>
      <c r="L26" s="132"/>
    </row>
    <row r="27" spans="1:12" ht="13.5" customHeight="1" thickBot="1">
      <c r="A27" s="133"/>
      <c r="B27" s="145" t="s">
        <v>312</v>
      </c>
      <c r="C27" s="157">
        <v>82360</v>
      </c>
      <c r="D27" s="157">
        <v>87490.92969</v>
      </c>
      <c r="E27" s="133"/>
      <c r="F27" s="133"/>
      <c r="G27" s="133"/>
      <c r="H27" s="133"/>
      <c r="I27" s="133"/>
      <c r="J27" s="133"/>
      <c r="K27" s="133"/>
      <c r="L27" s="132"/>
    </row>
    <row r="28" spans="1:12" ht="12.75">
      <c r="A28" s="133"/>
      <c r="B28" s="145"/>
      <c r="C28" s="151"/>
      <c r="D28" s="151"/>
      <c r="E28" s="133"/>
      <c r="F28" s="133"/>
      <c r="G28" s="133"/>
      <c r="H28" s="133"/>
      <c r="I28" s="133"/>
      <c r="J28" s="133"/>
      <c r="K28" s="133"/>
      <c r="L28" s="132"/>
    </row>
    <row r="29" spans="1:12" ht="13.5" thickBot="1">
      <c r="A29" s="133"/>
      <c r="B29" s="145" t="s">
        <v>313</v>
      </c>
      <c r="C29" s="157">
        <v>102537</v>
      </c>
      <c r="D29" s="157">
        <v>50736.650030000004</v>
      </c>
      <c r="E29" s="133"/>
      <c r="F29" s="133"/>
      <c r="G29" s="133"/>
      <c r="H29" s="133"/>
      <c r="I29" s="133"/>
      <c r="J29" s="133"/>
      <c r="K29" s="133"/>
      <c r="L29" s="132"/>
    </row>
    <row r="30" spans="1:12" ht="12.75">
      <c r="A30" s="132"/>
      <c r="B30" s="145"/>
      <c r="C30" s="151"/>
      <c r="D30" s="151"/>
      <c r="E30" s="132"/>
      <c r="F30" s="132"/>
      <c r="G30" s="132"/>
      <c r="H30" s="132"/>
      <c r="I30" s="132"/>
      <c r="J30" s="132"/>
      <c r="K30" s="132"/>
      <c r="L30" s="132"/>
    </row>
    <row r="31" spans="1:12" ht="26.25" customHeight="1">
      <c r="A31" s="163">
        <v>4</v>
      </c>
      <c r="B31" s="346" t="s">
        <v>323</v>
      </c>
      <c r="C31" s="347"/>
      <c r="D31" s="347"/>
      <c r="E31" s="347"/>
      <c r="F31" s="347"/>
      <c r="G31" s="347"/>
      <c r="H31" s="347"/>
      <c r="I31" s="347"/>
      <c r="J31" s="347"/>
      <c r="K31" s="347"/>
      <c r="L31" s="347"/>
    </row>
    <row r="32" spans="1:12" ht="12.75">
      <c r="A32" s="163">
        <v>5</v>
      </c>
      <c r="B32" s="348" t="s">
        <v>314</v>
      </c>
      <c r="C32" s="344"/>
      <c r="D32" s="344"/>
      <c r="E32" s="344"/>
      <c r="F32" s="344"/>
      <c r="G32" s="344"/>
      <c r="H32" s="344"/>
      <c r="I32" s="344"/>
      <c r="J32" s="344"/>
      <c r="K32" s="344"/>
      <c r="L32" s="344"/>
    </row>
    <row r="34" spans="1:13" ht="12.75">
      <c r="A34" s="160"/>
      <c r="B34" s="160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</row>
    <row r="36" ht="12.75">
      <c r="A36" s="159"/>
    </row>
    <row r="37" ht="12.75">
      <c r="A37" s="162"/>
    </row>
  </sheetData>
  <sheetProtection/>
  <mergeCells count="12">
    <mergeCell ref="B32:L32"/>
    <mergeCell ref="C7:D7"/>
    <mergeCell ref="E7:F7"/>
    <mergeCell ref="G7:H7"/>
    <mergeCell ref="K7:L7"/>
    <mergeCell ref="I7:J7"/>
    <mergeCell ref="A2:L2"/>
    <mergeCell ref="A4:L4"/>
    <mergeCell ref="C6:D6"/>
    <mergeCell ref="E6:F6"/>
    <mergeCell ref="G6:H6"/>
    <mergeCell ref="B31:L31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2013-02-15T13:33:57Z</cp:lastPrinted>
  <dcterms:created xsi:type="dcterms:W3CDTF">2008-10-17T11:51:54Z</dcterms:created>
  <dcterms:modified xsi:type="dcterms:W3CDTF">2013-02-20T09:00:43Z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